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checkCompatibility="1" defaultThemeVersion="166925"/>
  <xr:revisionPtr revIDLastSave="0" documentId="13_ncr:1_{5639316D-83BF-42F3-8CEB-C957BC11A1DF}" xr6:coauthVersionLast="47" xr6:coauthVersionMax="47" xr10:uidLastSave="{00000000-0000-0000-0000-000000000000}"/>
  <workbookProtection lockStructure="1"/>
  <bookViews>
    <workbookView xWindow="-110" yWindow="-110" windowWidth="19420" windowHeight="10300" xr2:uid="{65C3538C-3CDF-A946-88DC-05E880C91939}"/>
  </bookViews>
  <sheets>
    <sheet name="START" sheetId="22" r:id="rId1"/>
    <sheet name="Master List Resources&amp;Referrals" sheetId="2" r:id="rId2"/>
    <sheet name="Grief &amp; Trauma Counselors" sheetId="21" r:id="rId3"/>
    <sheet name="Police &amp; First Responders" sheetId="19" r:id="rId4"/>
    <sheet name="BooksDocs&amp;Podcasts" sheetId="14" r:id="rId5"/>
    <sheet name="Food, Low-Income Resources" sheetId="17" r:id="rId6"/>
    <sheet name="Female Resources" sheetId="12" r:id="rId7"/>
    <sheet name="Domestic Violence" sheetId="9" r:id="rId8"/>
    <sheet name="LGBTQIA+" sheetId="18" r:id="rId9"/>
    <sheet name="Disabilities" sheetId="15" r:id="rId10"/>
    <sheet name="Senior Advocacy &amp; Services" sheetId="7" r:id="rId11"/>
    <sheet name="Suicide Prevention" sheetId="10" r:id="rId12"/>
    <sheet name="Social Services" sheetId="11" r:id="rId13"/>
    <sheet name="Youth Mental Health &amp; Resources" sheetId="6" r:id="rId14"/>
    <sheet name="Mental Health" sheetId="5" r:id="rId15"/>
    <sheet name="Cancer Support" sheetId="4" r:id="rId16"/>
    <sheet name="Substance Use" sheetId="3" r:id="rId17"/>
    <sheet name="Rebranded or Relocated" sheetId="16" r:id="rId18"/>
    <sheet name="Master List R&amp;R By Type" sheetId="20" r:id="rId19"/>
  </sheets>
  <definedNames>
    <definedName name="_xlnm._FilterDatabase" localSheetId="4" hidden="1">'BooksDocs&amp;Podcasts'!$A$1:$E$1</definedName>
    <definedName name="_xlnm._FilterDatabase" localSheetId="15" hidden="1">'Cancer Support'!$A$1:$K$1</definedName>
    <definedName name="_xlnm._FilterDatabase" localSheetId="9" hidden="1">Disabilities!$A$1:$K$1</definedName>
    <definedName name="_xlnm._FilterDatabase" localSheetId="7" hidden="1">'Domestic Violence'!$A$1:$K$1</definedName>
    <definedName name="_xlnm._FilterDatabase" localSheetId="6" hidden="1">'Female Resources'!$A$1:$K$1</definedName>
    <definedName name="_xlnm._FilterDatabase" localSheetId="5" hidden="1">'Food, Low-Income Resources'!$A$1:$K$1</definedName>
    <definedName name="_xlnm._FilterDatabase" localSheetId="2" hidden="1">'Grief &amp; Trauma Counselors'!$A$1:$K$1</definedName>
    <definedName name="_xlnm._FilterDatabase" localSheetId="8" hidden="1">'LGBTQIA+'!$A$1:$K$1</definedName>
    <definedName name="_xlnm._FilterDatabase" localSheetId="18" hidden="1">'Master List R&amp;R By Type'!$A$1:$K$1</definedName>
    <definedName name="_xlnm._FilterDatabase" localSheetId="1" hidden="1">'Master List Resources&amp;Referrals'!$A$1:$K$1</definedName>
    <definedName name="_xlnm._FilterDatabase" localSheetId="14" hidden="1">'Mental Health'!$A$1:$K$1</definedName>
    <definedName name="_xlnm._FilterDatabase" localSheetId="3" hidden="1">'Police &amp; First Responders'!$A$1:$K$1</definedName>
    <definedName name="_xlnm._FilterDatabase" localSheetId="17" hidden="1">'Rebranded or Relocated'!$A$1:$D$1</definedName>
    <definedName name="_xlnm._FilterDatabase" localSheetId="10" hidden="1">'Senior Advocacy &amp; Services'!$A$1:$K$1</definedName>
    <definedName name="_xlnm._FilterDatabase" localSheetId="12" hidden="1">'Social Services'!$A$1:$K$1</definedName>
    <definedName name="_xlnm._FilterDatabase" localSheetId="16" hidden="1">'Substance Use'!$A$1:$K$1</definedName>
    <definedName name="_xlnm._FilterDatabase" localSheetId="11" hidden="1">'Suicide Prevention'!$A$1:$K$1</definedName>
    <definedName name="_xlnm._FilterDatabase" localSheetId="13" hidden="1">'Youth Mental Health &amp; Resources'!$A$1:$K$1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21" l="1"/>
  <c r="J2" i="21"/>
  <c r="I2" i="21"/>
  <c r="H2" i="21"/>
  <c r="G2" i="21"/>
  <c r="F2" i="21"/>
  <c r="E2" i="21"/>
  <c r="D2" i="21"/>
  <c r="C2" i="21"/>
  <c r="B2" i="21"/>
  <c r="K3" i="21"/>
  <c r="J3" i="21"/>
  <c r="I3" i="21"/>
  <c r="H3" i="21"/>
  <c r="G3" i="21"/>
  <c r="F3" i="21"/>
  <c r="E3" i="21"/>
  <c r="D3" i="21"/>
  <c r="C3" i="21"/>
  <c r="B3" i="21"/>
  <c r="K8" i="21"/>
  <c r="J8" i="21"/>
  <c r="I8" i="21"/>
  <c r="H8" i="21"/>
  <c r="G8" i="21"/>
  <c r="F8" i="21"/>
  <c r="E8" i="21"/>
  <c r="D8" i="21"/>
  <c r="C8" i="21"/>
  <c r="B8" i="21"/>
  <c r="K11" i="21"/>
  <c r="J11" i="21"/>
  <c r="I11" i="21"/>
  <c r="H11" i="21"/>
  <c r="G11" i="21"/>
  <c r="F11" i="21"/>
  <c r="E11" i="21"/>
  <c r="D11" i="21"/>
  <c r="C11" i="21"/>
  <c r="B11" i="21"/>
  <c r="K10" i="21"/>
  <c r="J10" i="21"/>
  <c r="I10" i="21"/>
  <c r="H10" i="21"/>
  <c r="G10" i="21"/>
  <c r="F10" i="21"/>
  <c r="E10" i="21"/>
  <c r="D10" i="21"/>
  <c r="C10" i="21"/>
  <c r="B10" i="21"/>
  <c r="K9" i="21"/>
  <c r="J9" i="21"/>
  <c r="I9" i="21"/>
  <c r="H9" i="21"/>
  <c r="G9" i="21"/>
  <c r="F9" i="21"/>
  <c r="E9" i="21"/>
  <c r="D9" i="21"/>
  <c r="C9" i="21"/>
  <c r="B9" i="21"/>
  <c r="K7" i="21"/>
  <c r="J7" i="21"/>
  <c r="I7" i="21"/>
  <c r="H7" i="21"/>
  <c r="G7" i="21"/>
  <c r="F7" i="21"/>
  <c r="E7" i="21"/>
  <c r="D7" i="21"/>
  <c r="C7" i="21"/>
  <c r="B7" i="21"/>
  <c r="K6" i="21"/>
  <c r="J6" i="21"/>
  <c r="I6" i="21"/>
  <c r="H6" i="21"/>
  <c r="G6" i="21"/>
  <c r="F6" i="21"/>
  <c r="E6" i="21"/>
  <c r="D6" i="21"/>
  <c r="C6" i="21"/>
  <c r="B6" i="21"/>
  <c r="K5" i="21"/>
  <c r="J5" i="21"/>
  <c r="I5" i="21"/>
  <c r="H5" i="21"/>
  <c r="G5" i="21"/>
  <c r="F5" i="21"/>
  <c r="E5" i="21"/>
  <c r="D5" i="21"/>
  <c r="C5" i="21"/>
  <c r="B5" i="21"/>
  <c r="K4" i="21"/>
  <c r="J4" i="21"/>
  <c r="I4" i="21"/>
  <c r="H4" i="21"/>
  <c r="G4" i="21"/>
  <c r="F4" i="21"/>
  <c r="E4" i="21"/>
  <c r="D4" i="21"/>
  <c r="C4" i="21"/>
  <c r="B4" i="21"/>
  <c r="I5" i="19"/>
  <c r="H5" i="19"/>
  <c r="K2" i="7"/>
  <c r="J2" i="7"/>
  <c r="I2" i="7"/>
  <c r="H2" i="7"/>
  <c r="G2" i="7"/>
  <c r="F2" i="7"/>
  <c r="E2" i="7"/>
  <c r="D2" i="7"/>
  <c r="C2" i="7"/>
  <c r="B2" i="7"/>
  <c r="K11" i="7"/>
  <c r="J11" i="7"/>
  <c r="I11" i="7"/>
  <c r="H11" i="7"/>
  <c r="G11" i="7"/>
  <c r="F11" i="7"/>
  <c r="E11" i="7"/>
  <c r="D11" i="7"/>
  <c r="C11" i="7"/>
  <c r="B11" i="7"/>
  <c r="K4" i="7"/>
  <c r="J4" i="7"/>
  <c r="I4" i="7"/>
  <c r="H4" i="7"/>
  <c r="G4" i="7"/>
  <c r="F4" i="7"/>
  <c r="E4" i="7"/>
  <c r="D4" i="7"/>
  <c r="C4" i="7"/>
  <c r="B4" i="7"/>
  <c r="K20" i="7"/>
  <c r="J20" i="7"/>
  <c r="I20" i="7"/>
  <c r="H20" i="7"/>
  <c r="G20" i="7"/>
  <c r="F20" i="7"/>
  <c r="E20" i="7"/>
  <c r="D20" i="7"/>
  <c r="C20" i="7"/>
  <c r="B20" i="7"/>
  <c r="K6" i="7"/>
  <c r="J6" i="7"/>
  <c r="I6" i="7"/>
  <c r="H6" i="7"/>
  <c r="G6" i="7"/>
  <c r="F6" i="7"/>
  <c r="E6" i="7"/>
  <c r="D6" i="7"/>
  <c r="C6" i="7"/>
  <c r="B6" i="7"/>
  <c r="K7" i="7"/>
  <c r="B11" i="19"/>
  <c r="C11" i="19"/>
  <c r="D11" i="19"/>
  <c r="E11" i="19"/>
  <c r="F11" i="19"/>
  <c r="G11" i="19"/>
  <c r="H11" i="19"/>
  <c r="I11" i="19"/>
  <c r="J11" i="19"/>
  <c r="K11" i="19"/>
  <c r="B8" i="19"/>
  <c r="C8" i="19"/>
  <c r="D8" i="19"/>
  <c r="E8" i="19"/>
  <c r="F8" i="19"/>
  <c r="G8" i="19"/>
  <c r="H8" i="19"/>
  <c r="I8" i="19"/>
  <c r="J8" i="19"/>
  <c r="K8" i="19"/>
  <c r="B9" i="19"/>
  <c r="C9" i="19"/>
  <c r="D9" i="19"/>
  <c r="E9" i="19"/>
  <c r="F9" i="19"/>
  <c r="G9" i="19"/>
  <c r="H9" i="19"/>
  <c r="I9" i="19"/>
  <c r="J9" i="19"/>
  <c r="K9" i="19"/>
  <c r="B10" i="19"/>
  <c r="C10" i="19"/>
  <c r="D10" i="19"/>
  <c r="E10" i="19"/>
  <c r="F10" i="19"/>
  <c r="G10" i="19"/>
  <c r="H10" i="19"/>
  <c r="I10" i="19"/>
  <c r="J10" i="19"/>
  <c r="K10" i="19"/>
  <c r="B12" i="19"/>
  <c r="C12" i="19"/>
  <c r="D12" i="19"/>
  <c r="E12" i="19"/>
  <c r="F12" i="19"/>
  <c r="G12" i="19"/>
  <c r="H12" i="19"/>
  <c r="I12" i="19"/>
  <c r="J12" i="19"/>
  <c r="K12" i="19"/>
  <c r="B3" i="19"/>
  <c r="C3" i="19"/>
  <c r="D3" i="19"/>
  <c r="E3" i="19"/>
  <c r="F3" i="19"/>
  <c r="G3" i="19"/>
  <c r="H3" i="19"/>
  <c r="I3" i="19"/>
  <c r="J3" i="19"/>
  <c r="K3" i="19"/>
  <c r="B5" i="19"/>
  <c r="C5" i="19"/>
  <c r="D5" i="19"/>
  <c r="E5" i="19"/>
  <c r="F5" i="19"/>
  <c r="G5" i="19"/>
  <c r="J5" i="19"/>
  <c r="K5" i="19"/>
  <c r="B6" i="19"/>
  <c r="C6" i="19"/>
  <c r="D6" i="19"/>
  <c r="E6" i="19"/>
  <c r="F6" i="19"/>
  <c r="G6" i="19"/>
  <c r="H6" i="19"/>
  <c r="I6" i="19"/>
  <c r="J6" i="19"/>
  <c r="K6" i="19"/>
  <c r="B14" i="19"/>
  <c r="C14" i="19"/>
  <c r="D14" i="19"/>
  <c r="E14" i="19"/>
  <c r="F14" i="19"/>
  <c r="G14" i="19"/>
  <c r="H14" i="19"/>
  <c r="I14" i="19"/>
  <c r="J14" i="19"/>
  <c r="K14" i="19"/>
  <c r="K2" i="19"/>
  <c r="J2" i="19"/>
  <c r="I2" i="19"/>
  <c r="H2" i="19"/>
  <c r="G2" i="19"/>
  <c r="F2" i="19"/>
  <c r="E2" i="19"/>
  <c r="D2" i="19"/>
  <c r="C2" i="19"/>
  <c r="B2" i="19"/>
  <c r="K7" i="19"/>
  <c r="J7" i="19"/>
  <c r="I7" i="19"/>
  <c r="H7" i="19"/>
  <c r="G7" i="19"/>
  <c r="F7" i="19"/>
  <c r="E7" i="19"/>
  <c r="D7" i="19"/>
  <c r="C7" i="19"/>
  <c r="B7" i="19"/>
  <c r="K13" i="19"/>
  <c r="J13" i="19"/>
  <c r="I13" i="19"/>
  <c r="H13" i="19"/>
  <c r="G13" i="19"/>
  <c r="F13" i="19"/>
  <c r="E13" i="19"/>
  <c r="D13" i="19"/>
  <c r="C13" i="19"/>
  <c r="B13" i="19"/>
  <c r="K4" i="19"/>
  <c r="J4" i="19"/>
  <c r="I4" i="19"/>
  <c r="H4" i="19"/>
  <c r="G4" i="19"/>
  <c r="F4" i="19"/>
  <c r="E4" i="19"/>
  <c r="D4" i="19"/>
  <c r="C4" i="19"/>
  <c r="B4" i="19"/>
  <c r="K15" i="5"/>
  <c r="J15" i="5"/>
  <c r="I15" i="5"/>
  <c r="H15" i="5"/>
  <c r="G15" i="5"/>
  <c r="F15" i="5"/>
  <c r="E15" i="5"/>
  <c r="D15" i="5"/>
  <c r="C15" i="5"/>
  <c r="B15" i="5"/>
  <c r="K47" i="5"/>
  <c r="J47" i="5"/>
  <c r="I47" i="5"/>
  <c r="H47" i="5"/>
  <c r="G47" i="5"/>
  <c r="F47" i="5"/>
  <c r="E47" i="5"/>
  <c r="D47" i="5"/>
  <c r="C47" i="5"/>
  <c r="B47" i="5"/>
  <c r="K48" i="5"/>
  <c r="J48" i="5"/>
  <c r="I48" i="5"/>
  <c r="H48" i="5"/>
  <c r="G48" i="5"/>
  <c r="F48" i="5"/>
  <c r="E48" i="5"/>
  <c r="D48" i="5"/>
  <c r="C48" i="5"/>
  <c r="B48" i="5"/>
  <c r="K61" i="5"/>
  <c r="J61" i="5"/>
  <c r="I61" i="5"/>
  <c r="H61" i="5"/>
  <c r="G61" i="5"/>
  <c r="F61" i="5"/>
  <c r="E61" i="5"/>
  <c r="D61" i="5"/>
  <c r="C61" i="5"/>
  <c r="B61" i="5"/>
  <c r="K60" i="5"/>
  <c r="J60" i="5"/>
  <c r="I60" i="5"/>
  <c r="H60" i="5"/>
  <c r="G60" i="5"/>
  <c r="F60" i="5"/>
  <c r="E60" i="5"/>
  <c r="D60" i="5"/>
  <c r="C60" i="5"/>
  <c r="B60" i="5"/>
  <c r="K59" i="5"/>
  <c r="J59" i="5"/>
  <c r="I59" i="5"/>
  <c r="H59" i="5"/>
  <c r="G59" i="5"/>
  <c r="F59" i="5"/>
  <c r="E59" i="5"/>
  <c r="D59" i="5"/>
  <c r="C59" i="5"/>
  <c r="B59" i="5"/>
  <c r="B29" i="6"/>
  <c r="C29" i="6"/>
  <c r="D29" i="6"/>
  <c r="E29" i="6"/>
  <c r="F29" i="6"/>
  <c r="G29" i="6"/>
  <c r="H29" i="6"/>
  <c r="I29" i="6"/>
  <c r="J29" i="6"/>
  <c r="K29" i="6"/>
  <c r="B30" i="6"/>
  <c r="C30" i="6"/>
  <c r="D30" i="6"/>
  <c r="E30" i="6"/>
  <c r="F30" i="6"/>
  <c r="G30" i="6"/>
  <c r="H30" i="6"/>
  <c r="I30" i="6"/>
  <c r="J30" i="6"/>
  <c r="K30" i="6"/>
  <c r="B31" i="6"/>
  <c r="C31" i="6"/>
  <c r="D31" i="6"/>
  <c r="E31" i="6"/>
  <c r="F31" i="6"/>
  <c r="G31" i="6"/>
  <c r="H31" i="6"/>
  <c r="I31" i="6"/>
  <c r="J31" i="6"/>
  <c r="K31" i="6"/>
  <c r="B32" i="6"/>
  <c r="C32" i="6"/>
  <c r="D32" i="6"/>
  <c r="E32" i="6"/>
  <c r="F32" i="6"/>
  <c r="G32" i="6"/>
  <c r="H32" i="6"/>
  <c r="I32" i="6"/>
  <c r="J32" i="6"/>
  <c r="K32" i="6"/>
  <c r="B37" i="6"/>
  <c r="C37" i="6"/>
  <c r="D37" i="6"/>
  <c r="E37" i="6"/>
  <c r="F37" i="6"/>
  <c r="G37" i="6"/>
  <c r="H37" i="6"/>
  <c r="I37" i="6"/>
  <c r="J37" i="6"/>
  <c r="K37" i="6"/>
  <c r="B39" i="6"/>
  <c r="C39" i="6"/>
  <c r="D39" i="6"/>
  <c r="E39" i="6"/>
  <c r="F39" i="6"/>
  <c r="G39" i="6"/>
  <c r="H39" i="6"/>
  <c r="I39" i="6"/>
  <c r="J39" i="6"/>
  <c r="K39" i="6"/>
  <c r="B40" i="6"/>
  <c r="C40" i="6"/>
  <c r="D40" i="6"/>
  <c r="E40" i="6"/>
  <c r="F40" i="6"/>
  <c r="G40" i="6"/>
  <c r="H40" i="6"/>
  <c r="I40" i="6"/>
  <c r="J40" i="6"/>
  <c r="K40" i="6"/>
  <c r="B45" i="6"/>
  <c r="C45" i="6"/>
  <c r="D45" i="6"/>
  <c r="E45" i="6"/>
  <c r="F45" i="6"/>
  <c r="G45" i="6"/>
  <c r="H45" i="6"/>
  <c r="I45" i="6"/>
  <c r="J45" i="6"/>
  <c r="K45" i="6"/>
  <c r="B47" i="6"/>
  <c r="C47" i="6"/>
  <c r="D47" i="6"/>
  <c r="E47" i="6"/>
  <c r="F47" i="6"/>
  <c r="G47" i="6"/>
  <c r="H47" i="6"/>
  <c r="I47" i="6"/>
  <c r="J47" i="6"/>
  <c r="K47" i="6"/>
  <c r="B23" i="6"/>
  <c r="C23" i="6"/>
  <c r="D23" i="6"/>
  <c r="E23" i="6"/>
  <c r="F23" i="6"/>
  <c r="G23" i="6"/>
  <c r="H23" i="6"/>
  <c r="I23" i="6"/>
  <c r="J23" i="6"/>
  <c r="K23" i="6"/>
  <c r="B21" i="6"/>
  <c r="C21" i="6"/>
  <c r="D21" i="6"/>
  <c r="E21" i="6"/>
  <c r="F21" i="6"/>
  <c r="G21" i="6"/>
  <c r="H21" i="6"/>
  <c r="I21" i="6"/>
  <c r="J21" i="6"/>
  <c r="K21" i="6"/>
  <c r="B13" i="6"/>
  <c r="C13" i="6"/>
  <c r="D13" i="6"/>
  <c r="E13" i="6"/>
  <c r="F13" i="6"/>
  <c r="G13" i="6"/>
  <c r="H13" i="6"/>
  <c r="I13" i="6"/>
  <c r="J13" i="6"/>
  <c r="K13" i="6"/>
  <c r="B34" i="6"/>
  <c r="C34" i="6"/>
  <c r="D34" i="6"/>
  <c r="E34" i="6"/>
  <c r="F34" i="6"/>
  <c r="G34" i="6"/>
  <c r="H34" i="6"/>
  <c r="I34" i="6"/>
  <c r="J34" i="6"/>
  <c r="K34" i="6"/>
  <c r="B14" i="6"/>
  <c r="C14" i="6"/>
  <c r="D14" i="6"/>
  <c r="E14" i="6"/>
  <c r="F14" i="6"/>
  <c r="G14" i="6"/>
  <c r="H14" i="6"/>
  <c r="I14" i="6"/>
  <c r="J14" i="6"/>
  <c r="K14" i="6"/>
  <c r="B15" i="6"/>
  <c r="C15" i="6"/>
  <c r="D15" i="6"/>
  <c r="E15" i="6"/>
  <c r="F15" i="6"/>
  <c r="G15" i="6"/>
  <c r="H15" i="6"/>
  <c r="I15" i="6"/>
  <c r="J15" i="6"/>
  <c r="K15" i="6"/>
  <c r="K39" i="5"/>
  <c r="J39" i="5"/>
  <c r="I39" i="5"/>
  <c r="H39" i="5"/>
  <c r="G39" i="5"/>
  <c r="F39" i="5"/>
  <c r="E39" i="5"/>
  <c r="D39" i="5"/>
  <c r="C39" i="5"/>
  <c r="B39" i="5"/>
  <c r="K58" i="5"/>
  <c r="J58" i="5"/>
  <c r="I58" i="5"/>
  <c r="H58" i="5"/>
  <c r="G58" i="5"/>
  <c r="F58" i="5"/>
  <c r="E58" i="5"/>
  <c r="D58" i="5"/>
  <c r="C58" i="5"/>
  <c r="B58" i="5"/>
  <c r="K57" i="5"/>
  <c r="J57" i="5"/>
  <c r="I57" i="5"/>
  <c r="H57" i="5"/>
  <c r="G57" i="5"/>
  <c r="F57" i="5"/>
  <c r="E57" i="5"/>
  <c r="D57" i="5"/>
  <c r="C57" i="5"/>
  <c r="B57" i="5"/>
  <c r="K56" i="5"/>
  <c r="J56" i="5"/>
  <c r="I56" i="5"/>
  <c r="H56" i="5"/>
  <c r="G56" i="5"/>
  <c r="F56" i="5"/>
  <c r="E56" i="5"/>
  <c r="D56" i="5"/>
  <c r="C56" i="5"/>
  <c r="B56" i="5"/>
  <c r="K55" i="5"/>
  <c r="J55" i="5"/>
  <c r="I55" i="5"/>
  <c r="H55" i="5"/>
  <c r="G55" i="5"/>
  <c r="F55" i="5"/>
  <c r="E55" i="5"/>
  <c r="D55" i="5"/>
  <c r="C55" i="5"/>
  <c r="B55" i="5"/>
  <c r="K54" i="5"/>
  <c r="J54" i="5"/>
  <c r="I54" i="5"/>
  <c r="H54" i="5"/>
  <c r="G54" i="5"/>
  <c r="F54" i="5"/>
  <c r="E54" i="5"/>
  <c r="D54" i="5"/>
  <c r="C54" i="5"/>
  <c r="B54" i="5"/>
  <c r="K53" i="5"/>
  <c r="J53" i="5"/>
  <c r="I53" i="5"/>
  <c r="H53" i="5"/>
  <c r="G53" i="5"/>
  <c r="F53" i="5"/>
  <c r="E53" i="5"/>
  <c r="D53" i="5"/>
  <c r="C53" i="5"/>
  <c r="B53" i="5"/>
  <c r="K52" i="5"/>
  <c r="J52" i="5"/>
  <c r="I52" i="5"/>
  <c r="H52" i="5"/>
  <c r="G52" i="5"/>
  <c r="F52" i="5"/>
  <c r="E52" i="5"/>
  <c r="D52" i="5"/>
  <c r="C52" i="5"/>
  <c r="B52" i="5"/>
  <c r="K51" i="5"/>
  <c r="J51" i="5"/>
  <c r="I51" i="5"/>
  <c r="H51" i="5"/>
  <c r="G51" i="5"/>
  <c r="F51" i="5"/>
  <c r="E51" i="5"/>
  <c r="D51" i="5"/>
  <c r="C51" i="5"/>
  <c r="B51" i="5"/>
  <c r="K50" i="5"/>
  <c r="J50" i="5"/>
  <c r="I50" i="5"/>
  <c r="H50" i="5"/>
  <c r="G50" i="5"/>
  <c r="F50" i="5"/>
  <c r="E50" i="5"/>
  <c r="D50" i="5"/>
  <c r="C50" i="5"/>
  <c r="B50" i="5"/>
  <c r="K49" i="5"/>
  <c r="J49" i="5"/>
  <c r="I49" i="5"/>
  <c r="H49" i="5"/>
  <c r="G49" i="5"/>
  <c r="F49" i="5"/>
  <c r="E49" i="5"/>
  <c r="D49" i="5"/>
  <c r="C49" i="5"/>
  <c r="B49" i="5"/>
  <c r="K44" i="5"/>
  <c r="J44" i="5"/>
  <c r="I44" i="5"/>
  <c r="H44" i="5"/>
  <c r="G44" i="5"/>
  <c r="F44" i="5"/>
  <c r="E44" i="5"/>
  <c r="D44" i="5"/>
  <c r="C44" i="5"/>
  <c r="B44" i="5"/>
  <c r="K42" i="5"/>
  <c r="J42" i="5"/>
  <c r="I42" i="5"/>
  <c r="H42" i="5"/>
  <c r="G42" i="5"/>
  <c r="F42" i="5"/>
  <c r="E42" i="5"/>
  <c r="D42" i="5"/>
  <c r="C42" i="5"/>
  <c r="B42" i="5"/>
  <c r="J12" i="11"/>
  <c r="B30" i="5"/>
  <c r="K40" i="5"/>
  <c r="J40" i="5"/>
  <c r="I40" i="5"/>
  <c r="H40" i="5"/>
  <c r="G40" i="5"/>
  <c r="F40" i="5"/>
  <c r="E40" i="5"/>
  <c r="D40" i="5"/>
  <c r="C40" i="5"/>
  <c r="B40" i="5"/>
  <c r="K38" i="5"/>
  <c r="J38" i="5"/>
  <c r="I38" i="5"/>
  <c r="H38" i="5"/>
  <c r="G38" i="5"/>
  <c r="F38" i="5"/>
  <c r="E38" i="5"/>
  <c r="D38" i="5"/>
  <c r="C38" i="5"/>
  <c r="B38" i="5"/>
  <c r="K37" i="5"/>
  <c r="J37" i="5"/>
  <c r="I37" i="5"/>
  <c r="H37" i="5"/>
  <c r="G37" i="5"/>
  <c r="F37" i="5"/>
  <c r="E37" i="5"/>
  <c r="D37" i="5"/>
  <c r="C37" i="5"/>
  <c r="B37" i="5"/>
  <c r="K36" i="5"/>
  <c r="J36" i="5"/>
  <c r="I36" i="5"/>
  <c r="H36" i="5"/>
  <c r="G36" i="5"/>
  <c r="F36" i="5"/>
  <c r="E36" i="5"/>
  <c r="D36" i="5"/>
  <c r="C36" i="5"/>
  <c r="B36" i="5"/>
  <c r="K35" i="5"/>
  <c r="J35" i="5"/>
  <c r="I35" i="5"/>
  <c r="H35" i="5"/>
  <c r="G35" i="5"/>
  <c r="F35" i="5"/>
  <c r="E35" i="5"/>
  <c r="D35" i="5"/>
  <c r="C35" i="5"/>
  <c r="B35" i="5"/>
  <c r="K34" i="5"/>
  <c r="J34" i="5"/>
  <c r="I34" i="5"/>
  <c r="H34" i="5"/>
  <c r="G34" i="5"/>
  <c r="F34" i="5"/>
  <c r="E34" i="5"/>
  <c r="D34" i="5"/>
  <c r="C34" i="5"/>
  <c r="B34" i="5"/>
  <c r="K32" i="5"/>
  <c r="J32" i="5"/>
  <c r="I32" i="5"/>
  <c r="H32" i="5"/>
  <c r="G32" i="5"/>
  <c r="F32" i="5"/>
  <c r="E32" i="5"/>
  <c r="D32" i="5"/>
  <c r="C32" i="5"/>
  <c r="B32" i="5"/>
  <c r="K30" i="5"/>
  <c r="J30" i="5"/>
  <c r="I30" i="5"/>
  <c r="H30" i="5"/>
  <c r="G30" i="5"/>
  <c r="F30" i="5"/>
  <c r="E30" i="5"/>
  <c r="D30" i="5"/>
  <c r="C30" i="5"/>
  <c r="K13" i="15"/>
  <c r="J13" i="15"/>
  <c r="I13" i="15"/>
  <c r="H13" i="15"/>
  <c r="G13" i="15"/>
  <c r="F13" i="15"/>
  <c r="E13" i="15"/>
  <c r="D13" i="15"/>
  <c r="C13" i="15"/>
  <c r="B13" i="15"/>
  <c r="K12" i="15"/>
  <c r="J12" i="15"/>
  <c r="I12" i="15"/>
  <c r="H12" i="15"/>
  <c r="G12" i="15"/>
  <c r="F12" i="15"/>
  <c r="E12" i="15"/>
  <c r="D12" i="15"/>
  <c r="C12" i="15"/>
  <c r="B12" i="15"/>
  <c r="D13" i="5"/>
  <c r="K13" i="11"/>
  <c r="J13" i="11"/>
  <c r="I13" i="11"/>
  <c r="H13" i="11"/>
  <c r="G13" i="11"/>
  <c r="F13" i="11"/>
  <c r="E13" i="11"/>
  <c r="D13" i="11"/>
  <c r="C13" i="11"/>
  <c r="B13" i="11"/>
  <c r="K12" i="11"/>
  <c r="I12" i="11"/>
  <c r="H12" i="11"/>
  <c r="G12" i="11"/>
  <c r="F12" i="11"/>
  <c r="E12" i="11"/>
  <c r="D12" i="11"/>
  <c r="C12" i="11"/>
  <c r="B12" i="11"/>
  <c r="K8" i="11"/>
  <c r="J8" i="11"/>
  <c r="I8" i="11"/>
  <c r="H8" i="11"/>
  <c r="G8" i="11"/>
  <c r="F8" i="11"/>
  <c r="E8" i="11"/>
  <c r="D8" i="11"/>
  <c r="C8" i="11"/>
  <c r="B8" i="11"/>
  <c r="H8" i="6"/>
  <c r="K28" i="6"/>
  <c r="J28" i="6"/>
  <c r="I28" i="6"/>
  <c r="H28" i="6"/>
  <c r="G28" i="6"/>
  <c r="F28" i="6"/>
  <c r="E28" i="6"/>
  <c r="D28" i="6"/>
  <c r="C28" i="6"/>
  <c r="B28" i="6"/>
  <c r="K24" i="6"/>
  <c r="J24" i="6"/>
  <c r="I24" i="6"/>
  <c r="H24" i="6"/>
  <c r="G24" i="6"/>
  <c r="F24" i="6"/>
  <c r="E24" i="6"/>
  <c r="D24" i="6"/>
  <c r="C24" i="6"/>
  <c r="B24" i="6"/>
  <c r="K22" i="6"/>
  <c r="J22" i="6"/>
  <c r="I22" i="6"/>
  <c r="H22" i="6"/>
  <c r="G22" i="6"/>
  <c r="F22" i="6"/>
  <c r="E22" i="6"/>
  <c r="D22" i="6"/>
  <c r="C22" i="6"/>
  <c r="B22" i="6"/>
  <c r="K20" i="6"/>
  <c r="J20" i="6"/>
  <c r="I20" i="6"/>
  <c r="H20" i="6"/>
  <c r="G20" i="6"/>
  <c r="F20" i="6"/>
  <c r="E20" i="6"/>
  <c r="D20" i="6"/>
  <c r="C20" i="6"/>
  <c r="B20" i="6"/>
  <c r="K19" i="6"/>
  <c r="J19" i="6"/>
  <c r="I19" i="6"/>
  <c r="H19" i="6"/>
  <c r="G19" i="6"/>
  <c r="F19" i="6"/>
  <c r="E19" i="6"/>
  <c r="D19" i="6"/>
  <c r="C19" i="6"/>
  <c r="B19" i="6"/>
  <c r="K18" i="6"/>
  <c r="J18" i="6"/>
  <c r="I18" i="6"/>
  <c r="H18" i="6"/>
  <c r="G18" i="6"/>
  <c r="F18" i="6"/>
  <c r="E18" i="6"/>
  <c r="D18" i="6"/>
  <c r="C18" i="6"/>
  <c r="B18" i="6"/>
  <c r="K17" i="6"/>
  <c r="J17" i="6"/>
  <c r="I17" i="6"/>
  <c r="H17" i="6"/>
  <c r="G17" i="6"/>
  <c r="F17" i="6"/>
  <c r="E17" i="6"/>
  <c r="D17" i="6"/>
  <c r="C17" i="6"/>
  <c r="B17" i="6"/>
  <c r="K16" i="6"/>
  <c r="J16" i="6"/>
  <c r="I16" i="6"/>
  <c r="H16" i="6"/>
  <c r="G16" i="6"/>
  <c r="F16" i="6"/>
  <c r="E16" i="6"/>
  <c r="D16" i="6"/>
  <c r="C16" i="6"/>
  <c r="B16" i="6"/>
  <c r="K12" i="6"/>
  <c r="J12" i="6"/>
  <c r="I12" i="6"/>
  <c r="H12" i="6"/>
  <c r="G12" i="6"/>
  <c r="F12" i="6"/>
  <c r="E12" i="6"/>
  <c r="D12" i="6"/>
  <c r="C12" i="6"/>
  <c r="B12" i="6"/>
  <c r="K10" i="6"/>
  <c r="J10" i="6"/>
  <c r="I10" i="6"/>
  <c r="H10" i="6"/>
  <c r="G10" i="6"/>
  <c r="F10" i="6"/>
  <c r="E10" i="6"/>
  <c r="D10" i="6"/>
  <c r="C10" i="6"/>
  <c r="B10" i="6"/>
  <c r="K9" i="6"/>
  <c r="J9" i="6"/>
  <c r="I9" i="6"/>
  <c r="H9" i="6"/>
  <c r="G9" i="6"/>
  <c r="F9" i="6"/>
  <c r="E9" i="6"/>
  <c r="D9" i="6"/>
  <c r="C9" i="6"/>
  <c r="B9" i="6"/>
  <c r="K23" i="5"/>
  <c r="J23" i="5"/>
  <c r="I23" i="5"/>
  <c r="H23" i="5"/>
  <c r="G23" i="5"/>
  <c r="F23" i="5"/>
  <c r="E23" i="5"/>
  <c r="D23" i="5"/>
  <c r="C23" i="5"/>
  <c r="B23" i="5"/>
  <c r="K22" i="5"/>
  <c r="J22" i="5"/>
  <c r="I22" i="5"/>
  <c r="H22" i="5"/>
  <c r="G22" i="5"/>
  <c r="F22" i="5"/>
  <c r="E22" i="5"/>
  <c r="D22" i="5"/>
  <c r="C22" i="5"/>
  <c r="B22" i="5"/>
  <c r="K21" i="5"/>
  <c r="J21" i="5"/>
  <c r="I21" i="5"/>
  <c r="H21" i="5"/>
  <c r="G21" i="5"/>
  <c r="F21" i="5"/>
  <c r="E21" i="5"/>
  <c r="D21" i="5"/>
  <c r="C21" i="5"/>
  <c r="B21" i="5"/>
  <c r="K20" i="5"/>
  <c r="J20" i="5"/>
  <c r="I20" i="5"/>
  <c r="H20" i="5"/>
  <c r="G20" i="5"/>
  <c r="F20" i="5"/>
  <c r="E20" i="5"/>
  <c r="D20" i="5"/>
  <c r="C20" i="5"/>
  <c r="B20" i="5"/>
  <c r="K19" i="5"/>
  <c r="J19" i="5"/>
  <c r="I19" i="5"/>
  <c r="H19" i="5"/>
  <c r="G19" i="5"/>
  <c r="F19" i="5"/>
  <c r="E19" i="5"/>
  <c r="D19" i="5"/>
  <c r="C19" i="5"/>
  <c r="B19" i="5"/>
  <c r="K18" i="5"/>
  <c r="J18" i="5"/>
  <c r="I18" i="5"/>
  <c r="H18" i="5"/>
  <c r="G18" i="5"/>
  <c r="F18" i="5"/>
  <c r="E18" i="5"/>
  <c r="D18" i="5"/>
  <c r="C18" i="5"/>
  <c r="B18" i="5"/>
  <c r="K17" i="5"/>
  <c r="J17" i="5"/>
  <c r="I17" i="5"/>
  <c r="H17" i="5"/>
  <c r="G17" i="5"/>
  <c r="F17" i="5"/>
  <c r="E17" i="5"/>
  <c r="D17" i="5"/>
  <c r="C17" i="5"/>
  <c r="B17" i="5"/>
  <c r="K16" i="5"/>
  <c r="J16" i="5"/>
  <c r="I16" i="5"/>
  <c r="H16" i="5"/>
  <c r="G16" i="5"/>
  <c r="F16" i="5"/>
  <c r="E16" i="5"/>
  <c r="D16" i="5"/>
  <c r="C16" i="5"/>
  <c r="B16" i="5"/>
  <c r="K14" i="5"/>
  <c r="J14" i="5"/>
  <c r="I14" i="5"/>
  <c r="H14" i="5"/>
  <c r="G14" i="5"/>
  <c r="F14" i="5"/>
  <c r="E14" i="5"/>
  <c r="D14" i="5"/>
  <c r="C14" i="5"/>
  <c r="B14" i="5"/>
  <c r="K13" i="5"/>
  <c r="J13" i="5"/>
  <c r="I13" i="5"/>
  <c r="H13" i="5"/>
  <c r="G13" i="5"/>
  <c r="F13" i="5"/>
  <c r="E13" i="5"/>
  <c r="C13" i="5"/>
  <c r="B13" i="5"/>
  <c r="K10" i="5"/>
  <c r="J10" i="5"/>
  <c r="I10" i="5"/>
  <c r="H10" i="5"/>
  <c r="G10" i="5"/>
  <c r="F10" i="5"/>
  <c r="E10" i="5"/>
  <c r="D10" i="5"/>
  <c r="C10" i="5"/>
  <c r="B10" i="5"/>
  <c r="K9" i="5"/>
  <c r="J9" i="5"/>
  <c r="I9" i="5"/>
  <c r="H9" i="5"/>
  <c r="G9" i="5"/>
  <c r="F9" i="5"/>
  <c r="E9" i="5"/>
  <c r="D9" i="5"/>
  <c r="C9" i="5"/>
  <c r="B9" i="5"/>
  <c r="K27" i="5"/>
  <c r="J27" i="5"/>
  <c r="I27" i="5"/>
  <c r="H27" i="5"/>
  <c r="G27" i="5"/>
  <c r="F27" i="5"/>
  <c r="E27" i="5"/>
  <c r="D27" i="5"/>
  <c r="C27" i="5"/>
  <c r="B27" i="5"/>
  <c r="K7" i="5"/>
  <c r="J7" i="5"/>
  <c r="I7" i="5"/>
  <c r="H7" i="5"/>
  <c r="G7" i="5"/>
  <c r="F7" i="5"/>
  <c r="E7" i="5"/>
  <c r="D7" i="5"/>
  <c r="C7" i="5"/>
  <c r="B7" i="5"/>
  <c r="B6" i="10"/>
  <c r="K2" i="12"/>
  <c r="J2" i="12"/>
  <c r="I2" i="12"/>
  <c r="H2" i="12"/>
  <c r="G2" i="12"/>
  <c r="F2" i="12"/>
  <c r="E2" i="12"/>
  <c r="D2" i="12"/>
  <c r="C2" i="12"/>
  <c r="B2" i="12"/>
  <c r="K16" i="12"/>
  <c r="J16" i="12"/>
  <c r="I16" i="12"/>
  <c r="H16" i="12"/>
  <c r="G16" i="12"/>
  <c r="F16" i="12"/>
  <c r="E16" i="12"/>
  <c r="D16" i="12"/>
  <c r="C16" i="12"/>
  <c r="B16" i="12"/>
  <c r="K9" i="12"/>
  <c r="J9" i="12"/>
  <c r="I9" i="12"/>
  <c r="H9" i="12"/>
  <c r="G9" i="12"/>
  <c r="F9" i="12"/>
  <c r="E9" i="12"/>
  <c r="D9" i="12"/>
  <c r="C9" i="12"/>
  <c r="B9" i="12"/>
  <c r="K12" i="12"/>
  <c r="J12" i="12"/>
  <c r="I12" i="12"/>
  <c r="H12" i="12"/>
  <c r="G12" i="12"/>
  <c r="F12" i="12"/>
  <c r="E12" i="12"/>
  <c r="D12" i="12"/>
  <c r="C12" i="12"/>
  <c r="B12" i="12"/>
  <c r="K15" i="12"/>
  <c r="J15" i="12"/>
  <c r="I15" i="12"/>
  <c r="H15" i="12"/>
  <c r="G15" i="12"/>
  <c r="F15" i="12"/>
  <c r="E15" i="12"/>
  <c r="D15" i="12"/>
  <c r="C15" i="12"/>
  <c r="B15" i="12"/>
  <c r="K10" i="12"/>
  <c r="J10" i="12"/>
  <c r="I10" i="12"/>
  <c r="H10" i="12"/>
  <c r="G10" i="12"/>
  <c r="F10" i="12"/>
  <c r="E10" i="12"/>
  <c r="D10" i="12"/>
  <c r="C10" i="12"/>
  <c r="B10" i="12"/>
  <c r="K7" i="12"/>
  <c r="J7" i="12"/>
  <c r="I7" i="12"/>
  <c r="H7" i="12"/>
  <c r="G7" i="12"/>
  <c r="F7" i="12"/>
  <c r="E7" i="12"/>
  <c r="D7" i="12"/>
  <c r="C7" i="12"/>
  <c r="B7" i="12"/>
  <c r="K6" i="12"/>
  <c r="J6" i="12"/>
  <c r="I6" i="12"/>
  <c r="H6" i="12"/>
  <c r="G6" i="12"/>
  <c r="F6" i="12"/>
  <c r="E6" i="12"/>
  <c r="D6" i="12"/>
  <c r="C6" i="12"/>
  <c r="B6" i="12"/>
  <c r="K5" i="12"/>
  <c r="J5" i="12"/>
  <c r="I5" i="12"/>
  <c r="H5" i="12"/>
  <c r="G5" i="12"/>
  <c r="F5" i="12"/>
  <c r="E5" i="12"/>
  <c r="D5" i="12"/>
  <c r="C5" i="12"/>
  <c r="B5" i="12"/>
  <c r="K4" i="18"/>
  <c r="J4" i="18"/>
  <c r="I4" i="18"/>
  <c r="H4" i="18"/>
  <c r="G4" i="18"/>
  <c r="F4" i="18"/>
  <c r="E4" i="18"/>
  <c r="D4" i="18"/>
  <c r="C4" i="18"/>
  <c r="B4" i="18"/>
  <c r="K2" i="18"/>
  <c r="J2" i="18"/>
  <c r="I2" i="18"/>
  <c r="H2" i="18"/>
  <c r="G2" i="18"/>
  <c r="F2" i="18"/>
  <c r="E2" i="18"/>
  <c r="D2" i="18"/>
  <c r="C2" i="18"/>
  <c r="B2" i="18"/>
  <c r="K3" i="18"/>
  <c r="J3" i="18"/>
  <c r="I3" i="18"/>
  <c r="H3" i="18"/>
  <c r="G3" i="18"/>
  <c r="F3" i="18"/>
  <c r="E3" i="18"/>
  <c r="D3" i="18"/>
  <c r="C3" i="18"/>
  <c r="B3" i="18"/>
  <c r="K5" i="18"/>
  <c r="J5" i="18"/>
  <c r="I5" i="18"/>
  <c r="H5" i="18"/>
  <c r="G5" i="18"/>
  <c r="F5" i="18"/>
  <c r="E5" i="18"/>
  <c r="D5" i="18"/>
  <c r="C5" i="18"/>
  <c r="B5" i="18"/>
  <c r="K6" i="18"/>
  <c r="J6" i="18"/>
  <c r="I6" i="18"/>
  <c r="H6" i="18"/>
  <c r="G6" i="18"/>
  <c r="F6" i="18"/>
  <c r="E6" i="18"/>
  <c r="D6" i="18"/>
  <c r="C6" i="18"/>
  <c r="B6" i="18"/>
  <c r="K29" i="7"/>
  <c r="J29" i="7"/>
  <c r="I29" i="7"/>
  <c r="H29" i="7"/>
  <c r="G29" i="7"/>
  <c r="F29" i="7"/>
  <c r="E29" i="7"/>
  <c r="D29" i="7"/>
  <c r="C29" i="7"/>
  <c r="B29" i="7"/>
  <c r="K28" i="7"/>
  <c r="J28" i="7"/>
  <c r="I28" i="7"/>
  <c r="H28" i="7"/>
  <c r="G28" i="7"/>
  <c r="F28" i="7"/>
  <c r="E28" i="7"/>
  <c r="D28" i="7"/>
  <c r="C28" i="7"/>
  <c r="B28" i="7"/>
  <c r="K27" i="7"/>
  <c r="J27" i="7"/>
  <c r="I27" i="7"/>
  <c r="H27" i="7"/>
  <c r="G27" i="7"/>
  <c r="F27" i="7"/>
  <c r="E27" i="7"/>
  <c r="D27" i="7"/>
  <c r="C27" i="7"/>
  <c r="B27" i="7"/>
  <c r="K26" i="7"/>
  <c r="J26" i="7"/>
  <c r="I26" i="7"/>
  <c r="H26" i="7"/>
  <c r="G26" i="7"/>
  <c r="F26" i="7"/>
  <c r="E26" i="7"/>
  <c r="D26" i="7"/>
  <c r="C26" i="7"/>
  <c r="B26" i="7"/>
  <c r="K14" i="7"/>
  <c r="J14" i="7"/>
  <c r="I14" i="7"/>
  <c r="H14" i="7"/>
  <c r="G14" i="7"/>
  <c r="F14" i="7"/>
  <c r="E14" i="7"/>
  <c r="D14" i="7"/>
  <c r="C14" i="7"/>
  <c r="B14" i="7"/>
  <c r="K12" i="7"/>
  <c r="J12" i="7"/>
  <c r="I12" i="7"/>
  <c r="H12" i="7"/>
  <c r="G12" i="7"/>
  <c r="F12" i="7"/>
  <c r="E12" i="7"/>
  <c r="D12" i="7"/>
  <c r="C12" i="7"/>
  <c r="B12" i="7"/>
  <c r="K16" i="7"/>
  <c r="J16" i="7"/>
  <c r="I16" i="7"/>
  <c r="H16" i="7"/>
  <c r="G16" i="7"/>
  <c r="F16" i="7"/>
  <c r="E16" i="7"/>
  <c r="D16" i="7"/>
  <c r="C16" i="7"/>
  <c r="B16" i="7"/>
  <c r="K10" i="7"/>
  <c r="J10" i="7"/>
  <c r="I10" i="7"/>
  <c r="H10" i="7"/>
  <c r="G10" i="7"/>
  <c r="F10" i="7"/>
  <c r="E10" i="7"/>
  <c r="D10" i="7"/>
  <c r="C10" i="7"/>
  <c r="B10" i="7"/>
  <c r="K9" i="7"/>
  <c r="J9" i="7"/>
  <c r="I9" i="7"/>
  <c r="H9" i="7"/>
  <c r="G9" i="7"/>
  <c r="F9" i="7"/>
  <c r="E9" i="7"/>
  <c r="D9" i="7"/>
  <c r="C9" i="7"/>
  <c r="B9" i="7"/>
  <c r="K8" i="7"/>
  <c r="J8" i="7"/>
  <c r="I8" i="7"/>
  <c r="H8" i="7"/>
  <c r="G8" i="7"/>
  <c r="F8" i="7"/>
  <c r="E8" i="7"/>
  <c r="D8" i="7"/>
  <c r="C8" i="7"/>
  <c r="B8" i="7"/>
  <c r="K5" i="7"/>
  <c r="J5" i="7"/>
  <c r="I5" i="7"/>
  <c r="H5" i="7"/>
  <c r="G5" i="7"/>
  <c r="F5" i="7"/>
  <c r="E5" i="7"/>
  <c r="D5" i="7"/>
  <c r="C5" i="7"/>
  <c r="B5" i="7"/>
  <c r="K3" i="7"/>
  <c r="J3" i="7"/>
  <c r="I3" i="7"/>
  <c r="H3" i="7"/>
  <c r="G3" i="7"/>
  <c r="F3" i="7"/>
  <c r="E3" i="7"/>
  <c r="D3" i="7"/>
  <c r="C3" i="7"/>
  <c r="B3" i="7"/>
  <c r="K21" i="7"/>
  <c r="J21" i="7"/>
  <c r="I21" i="7"/>
  <c r="H21" i="7"/>
  <c r="G21" i="7"/>
  <c r="F21" i="7"/>
  <c r="E21" i="7"/>
  <c r="D21" i="7"/>
  <c r="C21" i="7"/>
  <c r="B21" i="7"/>
  <c r="K8" i="3"/>
  <c r="J8" i="3"/>
  <c r="I8" i="3"/>
  <c r="H8" i="3"/>
  <c r="G8" i="3"/>
  <c r="F8" i="3"/>
  <c r="E8" i="3"/>
  <c r="D8" i="3"/>
  <c r="C8" i="3"/>
  <c r="B8" i="3"/>
  <c r="K5" i="3"/>
  <c r="J5" i="3"/>
  <c r="I5" i="3"/>
  <c r="H5" i="3"/>
  <c r="G5" i="3"/>
  <c r="F5" i="3"/>
  <c r="E5" i="3"/>
  <c r="D5" i="3"/>
  <c r="C5" i="3"/>
  <c r="B5" i="3"/>
  <c r="K10" i="3"/>
  <c r="J10" i="3"/>
  <c r="I10" i="3"/>
  <c r="H10" i="3"/>
  <c r="G10" i="3"/>
  <c r="F10" i="3"/>
  <c r="E10" i="3"/>
  <c r="D10" i="3"/>
  <c r="C10" i="3"/>
  <c r="B10" i="3"/>
  <c r="K6" i="3"/>
  <c r="J6" i="3"/>
  <c r="I6" i="3"/>
  <c r="H6" i="3"/>
  <c r="G6" i="3"/>
  <c r="F6" i="3"/>
  <c r="E6" i="3"/>
  <c r="D6" i="3"/>
  <c r="C6" i="3"/>
  <c r="B6" i="3"/>
  <c r="B7" i="10"/>
  <c r="B9" i="17"/>
  <c r="B33" i="6"/>
  <c r="B35" i="6"/>
  <c r="B27" i="6"/>
  <c r="K11" i="5"/>
  <c r="J11" i="5"/>
  <c r="I11" i="5"/>
  <c r="H11" i="5"/>
  <c r="G11" i="5"/>
  <c r="F11" i="5"/>
  <c r="E11" i="5"/>
  <c r="D11" i="5"/>
  <c r="C11" i="5"/>
  <c r="B11" i="5"/>
  <c r="K46" i="6"/>
  <c r="J46" i="6"/>
  <c r="I46" i="6"/>
  <c r="H46" i="6"/>
  <c r="G46" i="6"/>
  <c r="F46" i="6"/>
  <c r="E46" i="6"/>
  <c r="D46" i="6"/>
  <c r="C46" i="6"/>
  <c r="B46" i="6"/>
  <c r="K27" i="6"/>
  <c r="J27" i="6"/>
  <c r="I27" i="6"/>
  <c r="H27" i="6"/>
  <c r="G27" i="6"/>
  <c r="F27" i="6"/>
  <c r="E27" i="6"/>
  <c r="D27" i="6"/>
  <c r="C27" i="6"/>
  <c r="K35" i="6"/>
  <c r="J35" i="6"/>
  <c r="I35" i="6"/>
  <c r="H35" i="6"/>
  <c r="G35" i="6"/>
  <c r="F35" i="6"/>
  <c r="E35" i="6"/>
  <c r="D35" i="6"/>
  <c r="C35" i="6"/>
  <c r="K33" i="6"/>
  <c r="J33" i="6"/>
  <c r="I33" i="6"/>
  <c r="H33" i="6"/>
  <c r="G33" i="6"/>
  <c r="F33" i="6"/>
  <c r="E33" i="6"/>
  <c r="D33" i="6"/>
  <c r="C33" i="6"/>
  <c r="K38" i="6"/>
  <c r="J38" i="6"/>
  <c r="I38" i="6"/>
  <c r="H38" i="6"/>
  <c r="G38" i="6"/>
  <c r="F38" i="6"/>
  <c r="E38" i="6"/>
  <c r="D38" i="6"/>
  <c r="C38" i="6"/>
  <c r="B38" i="6"/>
  <c r="K3" i="6"/>
  <c r="J3" i="6"/>
  <c r="I3" i="6"/>
  <c r="H3" i="6"/>
  <c r="G3" i="6"/>
  <c r="F3" i="6"/>
  <c r="E3" i="6"/>
  <c r="D3" i="6"/>
  <c r="C3" i="6"/>
  <c r="B3" i="6"/>
  <c r="K7" i="6"/>
  <c r="J7" i="6"/>
  <c r="I7" i="6"/>
  <c r="H7" i="6"/>
  <c r="G7" i="6"/>
  <c r="F7" i="6"/>
  <c r="E7" i="6"/>
  <c r="D7" i="6"/>
  <c r="C7" i="6"/>
  <c r="B7" i="6"/>
  <c r="K24" i="5"/>
  <c r="J24" i="5"/>
  <c r="I24" i="5"/>
  <c r="H24" i="5"/>
  <c r="G24" i="5"/>
  <c r="F24" i="5"/>
  <c r="E24" i="5"/>
  <c r="D24" i="5"/>
  <c r="C24" i="5"/>
  <c r="B24" i="5"/>
  <c r="K33" i="5"/>
  <c r="J33" i="5"/>
  <c r="I33" i="5"/>
  <c r="H33" i="5"/>
  <c r="G33" i="5"/>
  <c r="F33" i="5"/>
  <c r="E33" i="5"/>
  <c r="D33" i="5"/>
  <c r="C33" i="5"/>
  <c r="B33" i="5"/>
  <c r="K44" i="6"/>
  <c r="J44" i="6"/>
  <c r="I44" i="6"/>
  <c r="H44" i="6"/>
  <c r="G44" i="6"/>
  <c r="F44" i="6"/>
  <c r="E44" i="6"/>
  <c r="D44" i="6"/>
  <c r="C44" i="6"/>
  <c r="B44" i="6"/>
  <c r="K42" i="6"/>
  <c r="J42" i="6"/>
  <c r="I42" i="6"/>
  <c r="H42" i="6"/>
  <c r="G42" i="6"/>
  <c r="F42" i="6"/>
  <c r="E42" i="6"/>
  <c r="D42" i="6"/>
  <c r="C42" i="6"/>
  <c r="B42" i="6"/>
  <c r="K36" i="6"/>
  <c r="J36" i="6"/>
  <c r="I36" i="6"/>
  <c r="H36" i="6"/>
  <c r="G36" i="6"/>
  <c r="F36" i="6"/>
  <c r="E36" i="6"/>
  <c r="D36" i="6"/>
  <c r="C36" i="6"/>
  <c r="B36" i="6"/>
  <c r="K41" i="6"/>
  <c r="J41" i="6"/>
  <c r="I41" i="6"/>
  <c r="H41" i="6"/>
  <c r="G41" i="6"/>
  <c r="F41" i="6"/>
  <c r="E41" i="6"/>
  <c r="D41" i="6"/>
  <c r="C41" i="6"/>
  <c r="B41" i="6"/>
  <c r="K43" i="5"/>
  <c r="J43" i="5"/>
  <c r="I43" i="5"/>
  <c r="H43" i="5"/>
  <c r="G43" i="5"/>
  <c r="F43" i="5"/>
  <c r="E43" i="5"/>
  <c r="D43" i="5"/>
  <c r="C43" i="5"/>
  <c r="B43" i="5"/>
  <c r="K29" i="5"/>
  <c r="J29" i="5"/>
  <c r="I29" i="5"/>
  <c r="H29" i="5"/>
  <c r="G29" i="5"/>
  <c r="F29" i="5"/>
  <c r="E29" i="5"/>
  <c r="D29" i="5"/>
  <c r="C29" i="5"/>
  <c r="B29" i="5"/>
  <c r="K31" i="5"/>
  <c r="J31" i="5"/>
  <c r="I31" i="5"/>
  <c r="H31" i="5"/>
  <c r="G31" i="5"/>
  <c r="F31" i="5"/>
  <c r="E31" i="5"/>
  <c r="D31" i="5"/>
  <c r="C31" i="5"/>
  <c r="B31" i="5"/>
  <c r="K26" i="5"/>
  <c r="J26" i="5"/>
  <c r="I26" i="5"/>
  <c r="H26" i="5"/>
  <c r="G26" i="5"/>
  <c r="F26" i="5"/>
  <c r="E26" i="5"/>
  <c r="D26" i="5"/>
  <c r="C26" i="5"/>
  <c r="B26" i="5"/>
  <c r="K41" i="5"/>
  <c r="J41" i="5"/>
  <c r="I41" i="5"/>
  <c r="H41" i="5"/>
  <c r="G41" i="5"/>
  <c r="F41" i="5"/>
  <c r="E41" i="5"/>
  <c r="D41" i="5"/>
  <c r="C41" i="5"/>
  <c r="B41" i="5"/>
  <c r="K45" i="5"/>
  <c r="J45" i="5"/>
  <c r="I45" i="5"/>
  <c r="H45" i="5"/>
  <c r="G45" i="5"/>
  <c r="F45" i="5"/>
  <c r="E45" i="5"/>
  <c r="D45" i="5"/>
  <c r="C45" i="5"/>
  <c r="B45" i="5"/>
  <c r="K46" i="5"/>
  <c r="J46" i="5"/>
  <c r="I46" i="5"/>
  <c r="H46" i="5"/>
  <c r="G46" i="5"/>
  <c r="F46" i="5"/>
  <c r="E46" i="5"/>
  <c r="D46" i="5"/>
  <c r="C46" i="5"/>
  <c r="B46" i="5"/>
  <c r="K7" i="10"/>
  <c r="J7" i="10"/>
  <c r="I7" i="10"/>
  <c r="H7" i="10"/>
  <c r="G7" i="10"/>
  <c r="F7" i="10"/>
  <c r="E7" i="10"/>
  <c r="D7" i="10"/>
  <c r="C7" i="10"/>
  <c r="K8" i="10"/>
  <c r="J8" i="10"/>
  <c r="I8" i="10"/>
  <c r="H8" i="10"/>
  <c r="G8" i="10"/>
  <c r="F8" i="10"/>
  <c r="E8" i="10"/>
  <c r="D8" i="10"/>
  <c r="C8" i="10"/>
  <c r="B8" i="10"/>
  <c r="D11" i="10"/>
  <c r="E11" i="10"/>
  <c r="F11" i="10"/>
  <c r="G11" i="10"/>
  <c r="H11" i="10"/>
  <c r="I11" i="10"/>
  <c r="J11" i="10"/>
  <c r="K11" i="10"/>
  <c r="B4" i="10"/>
  <c r="C4" i="10"/>
  <c r="D4" i="10"/>
  <c r="E4" i="10"/>
  <c r="F4" i="10"/>
  <c r="G4" i="10"/>
  <c r="H4" i="10"/>
  <c r="I4" i="10"/>
  <c r="J4" i="10"/>
  <c r="K4" i="10"/>
  <c r="B2" i="10"/>
  <c r="C2" i="10"/>
  <c r="D2" i="10"/>
  <c r="E2" i="10"/>
  <c r="F2" i="10"/>
  <c r="G2" i="10"/>
  <c r="H2" i="10"/>
  <c r="I2" i="10"/>
  <c r="J2" i="10"/>
  <c r="K2" i="10"/>
  <c r="C6" i="10"/>
  <c r="D6" i="10"/>
  <c r="E6" i="10"/>
  <c r="F6" i="10"/>
  <c r="G6" i="10"/>
  <c r="H6" i="10"/>
  <c r="I6" i="10"/>
  <c r="J6" i="10"/>
  <c r="K6" i="10"/>
  <c r="B3" i="10"/>
  <c r="C3" i="10"/>
  <c r="D3" i="10"/>
  <c r="E3" i="10"/>
  <c r="F3" i="10"/>
  <c r="G3" i="10"/>
  <c r="H3" i="10"/>
  <c r="I3" i="10"/>
  <c r="J3" i="10"/>
  <c r="K3" i="10"/>
  <c r="B5" i="10"/>
  <c r="C5" i="10"/>
  <c r="D5" i="10"/>
  <c r="E5" i="10"/>
  <c r="F5" i="10"/>
  <c r="G5" i="10"/>
  <c r="H5" i="10"/>
  <c r="I5" i="10"/>
  <c r="J5" i="10"/>
  <c r="K5" i="10"/>
  <c r="B9" i="10"/>
  <c r="C9" i="10"/>
  <c r="D9" i="10"/>
  <c r="E9" i="10"/>
  <c r="F9" i="10"/>
  <c r="G9" i="10"/>
  <c r="H9" i="10"/>
  <c r="I9" i="10"/>
  <c r="J9" i="10"/>
  <c r="K9" i="10"/>
  <c r="B5" i="6"/>
  <c r="C5" i="6"/>
  <c r="D5" i="6"/>
  <c r="E5" i="6"/>
  <c r="F5" i="6"/>
  <c r="G5" i="6"/>
  <c r="H5" i="6"/>
  <c r="I5" i="6"/>
  <c r="J5" i="6"/>
  <c r="K5" i="6"/>
  <c r="B25" i="6"/>
  <c r="C25" i="6"/>
  <c r="D25" i="6"/>
  <c r="E25" i="6"/>
  <c r="F25" i="6"/>
  <c r="G25" i="6"/>
  <c r="H25" i="6"/>
  <c r="I25" i="6"/>
  <c r="J25" i="6"/>
  <c r="K25" i="6"/>
  <c r="B11" i="6"/>
  <c r="C11" i="6"/>
  <c r="D11" i="6"/>
  <c r="E11" i="6"/>
  <c r="F11" i="6"/>
  <c r="G11" i="6"/>
  <c r="H11" i="6"/>
  <c r="I11" i="6"/>
  <c r="J11" i="6"/>
  <c r="K11" i="6"/>
  <c r="B43" i="6"/>
  <c r="C43" i="6"/>
  <c r="D43" i="6"/>
  <c r="E43" i="6"/>
  <c r="F43" i="6"/>
  <c r="G43" i="6"/>
  <c r="H43" i="6"/>
  <c r="I43" i="6"/>
  <c r="J43" i="6"/>
  <c r="K43" i="6"/>
  <c r="B26" i="6"/>
  <c r="C26" i="6"/>
  <c r="D26" i="6"/>
  <c r="E26" i="6"/>
  <c r="F26" i="6"/>
  <c r="G26" i="6"/>
  <c r="H26" i="6"/>
  <c r="I26" i="6"/>
  <c r="J26" i="6"/>
  <c r="K26" i="6"/>
  <c r="B2" i="6"/>
  <c r="C2" i="6"/>
  <c r="D2" i="6"/>
  <c r="E2" i="6"/>
  <c r="F2" i="6"/>
  <c r="G2" i="6"/>
  <c r="H2" i="6"/>
  <c r="I2" i="6"/>
  <c r="J2" i="6"/>
  <c r="K2" i="6"/>
  <c r="B4" i="6"/>
  <c r="C4" i="6"/>
  <c r="D4" i="6"/>
  <c r="E4" i="6"/>
  <c r="F4" i="6"/>
  <c r="G4" i="6"/>
  <c r="H4" i="6"/>
  <c r="I4" i="6"/>
  <c r="J4" i="6"/>
  <c r="K4" i="6"/>
  <c r="B6" i="6"/>
  <c r="C6" i="6"/>
  <c r="D6" i="6"/>
  <c r="E6" i="6"/>
  <c r="F6" i="6"/>
  <c r="G6" i="6"/>
  <c r="H6" i="6"/>
  <c r="I6" i="6"/>
  <c r="J6" i="6"/>
  <c r="K6" i="6"/>
  <c r="B8" i="6"/>
  <c r="C8" i="6"/>
  <c r="D8" i="6"/>
  <c r="E8" i="6"/>
  <c r="F8" i="6"/>
  <c r="G8" i="6"/>
  <c r="I8" i="6"/>
  <c r="J8" i="6"/>
  <c r="K8" i="6"/>
  <c r="B25" i="5"/>
  <c r="C25" i="5"/>
  <c r="D25" i="5"/>
  <c r="E25" i="5"/>
  <c r="F25" i="5"/>
  <c r="G25" i="5"/>
  <c r="H25" i="5"/>
  <c r="I25" i="5"/>
  <c r="J25" i="5"/>
  <c r="K25" i="5"/>
  <c r="B28" i="5"/>
  <c r="C28" i="5"/>
  <c r="D28" i="5"/>
  <c r="E28" i="5"/>
  <c r="F28" i="5"/>
  <c r="G28" i="5"/>
  <c r="H28" i="5"/>
  <c r="I28" i="5"/>
  <c r="J28" i="5"/>
  <c r="K28" i="5"/>
  <c r="B3" i="5"/>
  <c r="C3" i="5"/>
  <c r="D3" i="5"/>
  <c r="E3" i="5"/>
  <c r="F3" i="5"/>
  <c r="G3" i="5"/>
  <c r="H3" i="5"/>
  <c r="I3" i="5"/>
  <c r="J3" i="5"/>
  <c r="K3" i="5"/>
  <c r="B8" i="5"/>
  <c r="C8" i="5"/>
  <c r="D8" i="5"/>
  <c r="E8" i="5"/>
  <c r="F8" i="5"/>
  <c r="G8" i="5"/>
  <c r="H8" i="5"/>
  <c r="I8" i="5"/>
  <c r="J8" i="5"/>
  <c r="K8" i="5"/>
  <c r="B12" i="5"/>
  <c r="C12" i="5"/>
  <c r="D12" i="5"/>
  <c r="E12" i="5"/>
  <c r="F12" i="5"/>
  <c r="G12" i="5"/>
  <c r="H12" i="5"/>
  <c r="I12" i="5"/>
  <c r="J12" i="5"/>
  <c r="K12" i="5"/>
  <c r="B2" i="5"/>
  <c r="C2" i="5"/>
  <c r="D2" i="5"/>
  <c r="E2" i="5"/>
  <c r="F2" i="5"/>
  <c r="G2" i="5"/>
  <c r="H2" i="5"/>
  <c r="I2" i="5"/>
  <c r="J2" i="5"/>
  <c r="K2" i="5"/>
  <c r="B4" i="5"/>
  <c r="C4" i="5"/>
  <c r="D4" i="5"/>
  <c r="E4" i="5"/>
  <c r="F4" i="5"/>
  <c r="G4" i="5"/>
  <c r="H4" i="5"/>
  <c r="I4" i="5"/>
  <c r="J4" i="5"/>
  <c r="K4" i="5"/>
  <c r="B5" i="5"/>
  <c r="C5" i="5"/>
  <c r="D5" i="5"/>
  <c r="E5" i="5"/>
  <c r="F5" i="5"/>
  <c r="G5" i="5"/>
  <c r="H5" i="5"/>
  <c r="I5" i="5"/>
  <c r="J5" i="5"/>
  <c r="K5" i="5"/>
  <c r="B6" i="5"/>
  <c r="C6" i="5"/>
  <c r="D6" i="5"/>
  <c r="E6" i="5"/>
  <c r="F6" i="5"/>
  <c r="G6" i="5"/>
  <c r="H6" i="5"/>
  <c r="I6" i="5"/>
  <c r="J6" i="5"/>
  <c r="K6" i="5"/>
  <c r="B7" i="4"/>
  <c r="C7" i="4"/>
  <c r="D7" i="4"/>
  <c r="E7" i="4"/>
  <c r="F7" i="4"/>
  <c r="G7" i="4"/>
  <c r="H7" i="4"/>
  <c r="I7" i="4"/>
  <c r="J7" i="4"/>
  <c r="K7" i="4"/>
  <c r="B9" i="4"/>
  <c r="C9" i="4"/>
  <c r="D9" i="4"/>
  <c r="E9" i="4"/>
  <c r="F9" i="4"/>
  <c r="G9" i="4"/>
  <c r="H9" i="4"/>
  <c r="I9" i="4"/>
  <c r="J9" i="4"/>
  <c r="K9" i="4"/>
  <c r="B4" i="4"/>
  <c r="C4" i="4"/>
  <c r="D4" i="4"/>
  <c r="E4" i="4"/>
  <c r="F4" i="4"/>
  <c r="G4" i="4"/>
  <c r="H4" i="4"/>
  <c r="I4" i="4"/>
  <c r="J4" i="4"/>
  <c r="K4" i="4"/>
  <c r="B8" i="4"/>
  <c r="C8" i="4"/>
  <c r="D8" i="4"/>
  <c r="E8" i="4"/>
  <c r="F8" i="4"/>
  <c r="G8" i="4"/>
  <c r="H8" i="4"/>
  <c r="I8" i="4"/>
  <c r="J8" i="4"/>
  <c r="K8" i="4"/>
  <c r="B6" i="4"/>
  <c r="C6" i="4"/>
  <c r="D6" i="4"/>
  <c r="E6" i="4"/>
  <c r="F6" i="4"/>
  <c r="G6" i="4"/>
  <c r="H6" i="4"/>
  <c r="I6" i="4"/>
  <c r="J6" i="4"/>
  <c r="K6" i="4"/>
  <c r="B2" i="4"/>
  <c r="C2" i="4"/>
  <c r="D2" i="4"/>
  <c r="E2" i="4"/>
  <c r="F2" i="4"/>
  <c r="G2" i="4"/>
  <c r="H2" i="4"/>
  <c r="I2" i="4"/>
  <c r="J2" i="4"/>
  <c r="K2" i="4"/>
  <c r="B3" i="4"/>
  <c r="C3" i="4"/>
  <c r="D3" i="4"/>
  <c r="E3" i="4"/>
  <c r="F3" i="4"/>
  <c r="G3" i="4"/>
  <c r="H3" i="4"/>
  <c r="I3" i="4"/>
  <c r="J3" i="4"/>
  <c r="K3" i="4"/>
  <c r="B5" i="4"/>
  <c r="C5" i="4"/>
  <c r="D5" i="4"/>
  <c r="E5" i="4"/>
  <c r="F5" i="4"/>
  <c r="G5" i="4"/>
  <c r="H5" i="4"/>
  <c r="I5" i="4"/>
  <c r="J5" i="4"/>
  <c r="K5" i="4"/>
  <c r="B2" i="3"/>
  <c r="C2" i="3"/>
  <c r="D2" i="3"/>
  <c r="E2" i="3"/>
  <c r="F2" i="3"/>
  <c r="G2" i="3"/>
  <c r="H2" i="3"/>
  <c r="I2" i="3"/>
  <c r="J2" i="3"/>
  <c r="K2" i="3"/>
  <c r="B9" i="3"/>
  <c r="C9" i="3"/>
  <c r="D9" i="3"/>
  <c r="E9" i="3"/>
  <c r="F9" i="3"/>
  <c r="G9" i="3"/>
  <c r="H9" i="3"/>
  <c r="I9" i="3"/>
  <c r="J9" i="3"/>
  <c r="K9" i="3"/>
  <c r="B3" i="3"/>
  <c r="C3" i="3"/>
  <c r="D3" i="3"/>
  <c r="E3" i="3"/>
  <c r="F3" i="3"/>
  <c r="G3" i="3"/>
  <c r="H3" i="3"/>
  <c r="I3" i="3"/>
  <c r="J3" i="3"/>
  <c r="K3" i="3"/>
  <c r="B4" i="3"/>
  <c r="C4" i="3"/>
  <c r="D4" i="3"/>
  <c r="E4" i="3"/>
  <c r="F4" i="3"/>
  <c r="G4" i="3"/>
  <c r="H4" i="3"/>
  <c r="I4" i="3"/>
  <c r="J4" i="3"/>
  <c r="K4" i="3"/>
  <c r="B7" i="3"/>
  <c r="C7" i="3"/>
  <c r="D7" i="3"/>
  <c r="E7" i="3"/>
  <c r="F7" i="3"/>
  <c r="G7" i="3"/>
  <c r="H7" i="3"/>
  <c r="I7" i="3"/>
  <c r="J7" i="3"/>
  <c r="K7" i="3"/>
  <c r="C9" i="17"/>
  <c r="D9" i="17"/>
  <c r="E9" i="17"/>
  <c r="F9" i="17"/>
  <c r="G9" i="17"/>
  <c r="H9" i="17"/>
  <c r="I9" i="17"/>
  <c r="J9" i="17"/>
  <c r="K9" i="17"/>
  <c r="B8" i="17"/>
  <c r="C8" i="17"/>
  <c r="D8" i="17"/>
  <c r="E8" i="17"/>
  <c r="F8" i="17"/>
  <c r="G8" i="17"/>
  <c r="H8" i="17"/>
  <c r="I8" i="17"/>
  <c r="J8" i="17"/>
  <c r="K8" i="17"/>
  <c r="B3" i="17"/>
  <c r="C3" i="17"/>
  <c r="D3" i="17"/>
  <c r="E3" i="17"/>
  <c r="F3" i="17"/>
  <c r="G3" i="17"/>
  <c r="H3" i="17"/>
  <c r="I3" i="17"/>
  <c r="J3" i="17"/>
  <c r="K3" i="17"/>
  <c r="B5" i="17"/>
  <c r="C5" i="17"/>
  <c r="D5" i="17"/>
  <c r="E5" i="17"/>
  <c r="F5" i="17"/>
  <c r="G5" i="17"/>
  <c r="H5" i="17"/>
  <c r="I5" i="17"/>
  <c r="J5" i="17"/>
  <c r="K5" i="17"/>
  <c r="B2" i="17"/>
  <c r="C2" i="17"/>
  <c r="D2" i="17"/>
  <c r="E2" i="17"/>
  <c r="F2" i="17"/>
  <c r="G2" i="17"/>
  <c r="H2" i="17"/>
  <c r="I2" i="17"/>
  <c r="J2" i="17"/>
  <c r="K2" i="17"/>
  <c r="B7" i="17"/>
  <c r="C7" i="17"/>
  <c r="D7" i="17"/>
  <c r="E7" i="17"/>
  <c r="F7" i="17"/>
  <c r="G7" i="17"/>
  <c r="H7" i="17"/>
  <c r="I7" i="17"/>
  <c r="J7" i="17"/>
  <c r="K7" i="17"/>
  <c r="B6" i="17"/>
  <c r="C6" i="17"/>
  <c r="D6" i="17"/>
  <c r="E6" i="17"/>
  <c r="F6" i="17"/>
  <c r="G6" i="17"/>
  <c r="H6" i="17"/>
  <c r="I6" i="17"/>
  <c r="J6" i="17"/>
  <c r="K6" i="17"/>
  <c r="B4" i="17"/>
  <c r="C4" i="17"/>
  <c r="D4" i="17"/>
  <c r="E4" i="17"/>
  <c r="F4" i="17"/>
  <c r="G4" i="17"/>
  <c r="H4" i="17"/>
  <c r="I4" i="17"/>
  <c r="J4" i="17"/>
  <c r="K4" i="17"/>
  <c r="B13" i="12"/>
  <c r="C13" i="12"/>
  <c r="D13" i="12"/>
  <c r="E13" i="12"/>
  <c r="F13" i="12"/>
  <c r="G13" i="12"/>
  <c r="H13" i="12"/>
  <c r="I13" i="12"/>
  <c r="J13" i="12"/>
  <c r="K13" i="12"/>
  <c r="B14" i="12"/>
  <c r="C14" i="12"/>
  <c r="D14" i="12"/>
  <c r="E14" i="12"/>
  <c r="F14" i="12"/>
  <c r="G14" i="12"/>
  <c r="H14" i="12"/>
  <c r="I14" i="12"/>
  <c r="J14" i="12"/>
  <c r="K14" i="12"/>
  <c r="B4" i="12"/>
  <c r="C4" i="12"/>
  <c r="D4" i="12"/>
  <c r="E4" i="12"/>
  <c r="F4" i="12"/>
  <c r="G4" i="12"/>
  <c r="H4" i="12"/>
  <c r="I4" i="12"/>
  <c r="J4" i="12"/>
  <c r="K4" i="12"/>
  <c r="B11" i="12"/>
  <c r="C11" i="12"/>
  <c r="D11" i="12"/>
  <c r="E11" i="12"/>
  <c r="F11" i="12"/>
  <c r="G11" i="12"/>
  <c r="H11" i="12"/>
  <c r="I11" i="12"/>
  <c r="J11" i="12"/>
  <c r="K11" i="12"/>
  <c r="B8" i="12"/>
  <c r="C8" i="12"/>
  <c r="D8" i="12"/>
  <c r="E8" i="12"/>
  <c r="F8" i="12"/>
  <c r="G8" i="12"/>
  <c r="H8" i="12"/>
  <c r="I8" i="12"/>
  <c r="J8" i="12"/>
  <c r="K8" i="12"/>
  <c r="B3" i="12"/>
  <c r="C3" i="12"/>
  <c r="D3" i="12"/>
  <c r="E3" i="12"/>
  <c r="F3" i="12"/>
  <c r="G3" i="12"/>
  <c r="H3" i="12"/>
  <c r="I3" i="12"/>
  <c r="J3" i="12"/>
  <c r="K3" i="12"/>
  <c r="B11" i="11"/>
  <c r="C11" i="11"/>
  <c r="D11" i="11"/>
  <c r="E11" i="11"/>
  <c r="F11" i="11"/>
  <c r="G11" i="11"/>
  <c r="H11" i="11"/>
  <c r="I11" i="11"/>
  <c r="J11" i="11"/>
  <c r="K11" i="11"/>
  <c r="B9" i="11"/>
  <c r="C9" i="11"/>
  <c r="D9" i="11"/>
  <c r="E9" i="11"/>
  <c r="F9" i="11"/>
  <c r="G9" i="11"/>
  <c r="H9" i="11"/>
  <c r="I9" i="11"/>
  <c r="J9" i="11"/>
  <c r="K9" i="11"/>
  <c r="B2" i="11"/>
  <c r="C2" i="11"/>
  <c r="D2" i="11"/>
  <c r="E2" i="11"/>
  <c r="F2" i="11"/>
  <c r="G2" i="11"/>
  <c r="H2" i="11"/>
  <c r="I2" i="11"/>
  <c r="J2" i="11"/>
  <c r="K2" i="11"/>
  <c r="B10" i="11"/>
  <c r="C10" i="11"/>
  <c r="D10" i="11"/>
  <c r="E10" i="11"/>
  <c r="F10" i="11"/>
  <c r="G10" i="11"/>
  <c r="H10" i="11"/>
  <c r="I10" i="11"/>
  <c r="J10" i="11"/>
  <c r="K10" i="11"/>
  <c r="B4" i="11"/>
  <c r="C4" i="11"/>
  <c r="D4" i="11"/>
  <c r="E4" i="11"/>
  <c r="F4" i="11"/>
  <c r="G4" i="11"/>
  <c r="H4" i="11"/>
  <c r="I4" i="11"/>
  <c r="J4" i="11"/>
  <c r="K4" i="11"/>
  <c r="B5" i="11"/>
  <c r="C5" i="11"/>
  <c r="D5" i="11"/>
  <c r="E5" i="11"/>
  <c r="F5" i="11"/>
  <c r="G5" i="11"/>
  <c r="H5" i="11"/>
  <c r="I5" i="11"/>
  <c r="J5" i="11"/>
  <c r="K5" i="11"/>
  <c r="B6" i="11"/>
  <c r="C6" i="11"/>
  <c r="D6" i="11"/>
  <c r="E6" i="11"/>
  <c r="F6" i="11"/>
  <c r="G6" i="11"/>
  <c r="H6" i="11"/>
  <c r="I6" i="11"/>
  <c r="J6" i="11"/>
  <c r="K6" i="11"/>
  <c r="B3" i="11"/>
  <c r="C3" i="11"/>
  <c r="D3" i="11"/>
  <c r="E3" i="11"/>
  <c r="F3" i="11"/>
  <c r="G3" i="11"/>
  <c r="H3" i="11"/>
  <c r="I3" i="11"/>
  <c r="J3" i="11"/>
  <c r="K3" i="11"/>
  <c r="B7" i="11"/>
  <c r="C7" i="11"/>
  <c r="D7" i="11"/>
  <c r="E7" i="11"/>
  <c r="F7" i="11"/>
  <c r="G7" i="11"/>
  <c r="H7" i="11"/>
  <c r="I7" i="11"/>
  <c r="J7" i="11"/>
  <c r="K7" i="11"/>
  <c r="B5" i="9"/>
  <c r="C5" i="9"/>
  <c r="D5" i="9"/>
  <c r="E5" i="9"/>
  <c r="F5" i="9"/>
  <c r="G5" i="9"/>
  <c r="H5" i="9"/>
  <c r="I5" i="9"/>
  <c r="J5" i="9"/>
  <c r="K5" i="9"/>
  <c r="B8" i="9"/>
  <c r="C8" i="9"/>
  <c r="D8" i="9"/>
  <c r="E8" i="9"/>
  <c r="F8" i="9"/>
  <c r="G8" i="9"/>
  <c r="H8" i="9"/>
  <c r="I8" i="9"/>
  <c r="J8" i="9"/>
  <c r="K8" i="9"/>
  <c r="B3" i="9"/>
  <c r="C3" i="9"/>
  <c r="D3" i="9"/>
  <c r="E3" i="9"/>
  <c r="F3" i="9"/>
  <c r="G3" i="9"/>
  <c r="H3" i="9"/>
  <c r="I3" i="9"/>
  <c r="J3" i="9"/>
  <c r="K3" i="9"/>
  <c r="B7" i="9"/>
  <c r="C7" i="9"/>
  <c r="D7" i="9"/>
  <c r="E7" i="9"/>
  <c r="F7" i="9"/>
  <c r="G7" i="9"/>
  <c r="H7" i="9"/>
  <c r="I7" i="9"/>
  <c r="J7" i="9"/>
  <c r="K7" i="9"/>
  <c r="B4" i="9"/>
  <c r="C4" i="9"/>
  <c r="D4" i="9"/>
  <c r="E4" i="9"/>
  <c r="F4" i="9"/>
  <c r="G4" i="9"/>
  <c r="H4" i="9"/>
  <c r="I4" i="9"/>
  <c r="J4" i="9"/>
  <c r="K4" i="9"/>
  <c r="B10" i="9"/>
  <c r="C10" i="9"/>
  <c r="D10" i="9"/>
  <c r="E10" i="9"/>
  <c r="F10" i="9"/>
  <c r="G10" i="9"/>
  <c r="H10" i="9"/>
  <c r="I10" i="9"/>
  <c r="J10" i="9"/>
  <c r="K10" i="9"/>
  <c r="B11" i="9"/>
  <c r="C11" i="9"/>
  <c r="D11" i="9"/>
  <c r="E11" i="9"/>
  <c r="F11" i="9"/>
  <c r="G11" i="9"/>
  <c r="H11" i="9"/>
  <c r="I11" i="9"/>
  <c r="J11" i="9"/>
  <c r="K11" i="9"/>
  <c r="B2" i="9"/>
  <c r="C2" i="9"/>
  <c r="D2" i="9"/>
  <c r="E2" i="9"/>
  <c r="F2" i="9"/>
  <c r="G2" i="9"/>
  <c r="H2" i="9"/>
  <c r="I2" i="9"/>
  <c r="J2" i="9"/>
  <c r="K2" i="9"/>
  <c r="B6" i="9"/>
  <c r="C6" i="9"/>
  <c r="D6" i="9"/>
  <c r="E6" i="9"/>
  <c r="F6" i="9"/>
  <c r="G6" i="9"/>
  <c r="H6" i="9"/>
  <c r="I6" i="9"/>
  <c r="J6" i="9"/>
  <c r="K6" i="9"/>
  <c r="B9" i="9"/>
  <c r="C9" i="9"/>
  <c r="D9" i="9"/>
  <c r="E9" i="9"/>
  <c r="F9" i="9"/>
  <c r="G9" i="9"/>
  <c r="H9" i="9"/>
  <c r="I9" i="9"/>
  <c r="J9" i="9"/>
  <c r="K9" i="9"/>
  <c r="B11" i="15"/>
  <c r="C11" i="15"/>
  <c r="D11" i="15"/>
  <c r="E11" i="15"/>
  <c r="F11" i="15"/>
  <c r="G11" i="15"/>
  <c r="H11" i="15"/>
  <c r="I11" i="15"/>
  <c r="J11" i="15"/>
  <c r="K11" i="15"/>
  <c r="B14" i="15"/>
  <c r="C14" i="15"/>
  <c r="D14" i="15"/>
  <c r="E14" i="15"/>
  <c r="F14" i="15"/>
  <c r="G14" i="15"/>
  <c r="H14" i="15"/>
  <c r="I14" i="15"/>
  <c r="J14" i="15"/>
  <c r="K14" i="15"/>
  <c r="B6" i="15"/>
  <c r="C6" i="15"/>
  <c r="D6" i="15"/>
  <c r="E6" i="15"/>
  <c r="F6" i="15"/>
  <c r="G6" i="15"/>
  <c r="H6" i="15"/>
  <c r="I6" i="15"/>
  <c r="J6" i="15"/>
  <c r="K6" i="15"/>
  <c r="B7" i="15"/>
  <c r="C7" i="15"/>
  <c r="D7" i="15"/>
  <c r="E7" i="15"/>
  <c r="F7" i="15"/>
  <c r="G7" i="15"/>
  <c r="H7" i="15"/>
  <c r="I7" i="15"/>
  <c r="J7" i="15"/>
  <c r="K7" i="15"/>
  <c r="B5" i="15"/>
  <c r="C5" i="15"/>
  <c r="D5" i="15"/>
  <c r="E5" i="15"/>
  <c r="F5" i="15"/>
  <c r="G5" i="15"/>
  <c r="H5" i="15"/>
  <c r="I5" i="15"/>
  <c r="J5" i="15"/>
  <c r="K5" i="15"/>
  <c r="B2" i="15"/>
  <c r="C2" i="15"/>
  <c r="D2" i="15"/>
  <c r="E2" i="15"/>
  <c r="F2" i="15"/>
  <c r="G2" i="15"/>
  <c r="H2" i="15"/>
  <c r="I2" i="15"/>
  <c r="J2" i="15"/>
  <c r="K2" i="15"/>
  <c r="B4" i="15"/>
  <c r="C4" i="15"/>
  <c r="D4" i="15"/>
  <c r="E4" i="15"/>
  <c r="F4" i="15"/>
  <c r="G4" i="15"/>
  <c r="H4" i="15"/>
  <c r="I4" i="15"/>
  <c r="J4" i="15"/>
  <c r="K4" i="15"/>
  <c r="B3" i="15"/>
  <c r="C3" i="15"/>
  <c r="D3" i="15"/>
  <c r="E3" i="15"/>
  <c r="F3" i="15"/>
  <c r="G3" i="15"/>
  <c r="H3" i="15"/>
  <c r="I3" i="15"/>
  <c r="J3" i="15"/>
  <c r="K3" i="15"/>
  <c r="B8" i="15"/>
  <c r="C8" i="15"/>
  <c r="D8" i="15"/>
  <c r="E8" i="15"/>
  <c r="F8" i="15"/>
  <c r="G8" i="15"/>
  <c r="H8" i="15"/>
  <c r="I8" i="15"/>
  <c r="J8" i="15"/>
  <c r="K8" i="15"/>
  <c r="B9" i="15"/>
  <c r="C9" i="15"/>
  <c r="D9" i="15"/>
  <c r="E9" i="15"/>
  <c r="F9" i="15"/>
  <c r="G9" i="15"/>
  <c r="H9" i="15"/>
  <c r="I9" i="15"/>
  <c r="J9" i="15"/>
  <c r="K9" i="15"/>
  <c r="B10" i="15"/>
  <c r="C10" i="15"/>
  <c r="D10" i="15"/>
  <c r="E10" i="15"/>
  <c r="F10" i="15"/>
  <c r="G10" i="15"/>
  <c r="H10" i="15"/>
  <c r="I10" i="15"/>
  <c r="J10" i="15"/>
  <c r="K10" i="15"/>
  <c r="B23" i="7"/>
  <c r="C23" i="7"/>
  <c r="D23" i="7"/>
  <c r="E23" i="7"/>
  <c r="F23" i="7"/>
  <c r="G23" i="7"/>
  <c r="H23" i="7"/>
  <c r="I23" i="7"/>
  <c r="J23" i="7"/>
  <c r="K23" i="7"/>
  <c r="B13" i="7"/>
  <c r="C13" i="7"/>
  <c r="D13" i="7"/>
  <c r="E13" i="7"/>
  <c r="F13" i="7"/>
  <c r="G13" i="7"/>
  <c r="H13" i="7"/>
  <c r="I13" i="7"/>
  <c r="J13" i="7"/>
  <c r="K13" i="7"/>
  <c r="B25" i="7"/>
  <c r="C25" i="7"/>
  <c r="D25" i="7"/>
  <c r="E25" i="7"/>
  <c r="F25" i="7"/>
  <c r="G25" i="7"/>
  <c r="H25" i="7"/>
  <c r="I25" i="7"/>
  <c r="J25" i="7"/>
  <c r="K25" i="7"/>
  <c r="B19" i="7"/>
  <c r="C19" i="7"/>
  <c r="D19" i="7"/>
  <c r="E19" i="7"/>
  <c r="F19" i="7"/>
  <c r="G19" i="7"/>
  <c r="H19" i="7"/>
  <c r="I19" i="7"/>
  <c r="J19" i="7"/>
  <c r="K19" i="7"/>
  <c r="B18" i="7"/>
  <c r="C18" i="7"/>
  <c r="D18" i="7"/>
  <c r="E18" i="7"/>
  <c r="F18" i="7"/>
  <c r="G18" i="7"/>
  <c r="H18" i="7"/>
  <c r="I18" i="7"/>
  <c r="J18" i="7"/>
  <c r="K18" i="7"/>
  <c r="B17" i="7"/>
  <c r="C17" i="7"/>
  <c r="D17" i="7"/>
  <c r="E17" i="7"/>
  <c r="F17" i="7"/>
  <c r="G17" i="7"/>
  <c r="H17" i="7"/>
  <c r="I17" i="7"/>
  <c r="J17" i="7"/>
  <c r="K17" i="7"/>
  <c r="B7" i="7"/>
  <c r="C7" i="7"/>
  <c r="D7" i="7"/>
  <c r="E7" i="7"/>
  <c r="F7" i="7"/>
  <c r="G7" i="7"/>
  <c r="H7" i="7"/>
  <c r="I7" i="7"/>
  <c r="J7" i="7"/>
  <c r="B22" i="7"/>
  <c r="C22" i="7"/>
  <c r="D22" i="7"/>
  <c r="E22" i="7"/>
  <c r="F22" i="7"/>
  <c r="G22" i="7"/>
  <c r="H22" i="7"/>
  <c r="I22" i="7"/>
  <c r="J22" i="7"/>
  <c r="K22" i="7"/>
  <c r="B24" i="7"/>
  <c r="C24" i="7"/>
  <c r="D24" i="7"/>
  <c r="E24" i="7"/>
  <c r="F24" i="7"/>
  <c r="G24" i="7"/>
  <c r="H24" i="7"/>
  <c r="I24" i="7"/>
  <c r="J24" i="7"/>
  <c r="K24" i="7"/>
  <c r="B15" i="7"/>
  <c r="C15" i="7"/>
  <c r="D15" i="7"/>
  <c r="E15" i="7"/>
  <c r="F15" i="7"/>
  <c r="G15" i="7"/>
  <c r="H15" i="7"/>
  <c r="I15" i="7"/>
  <c r="J15" i="7"/>
  <c r="K15" i="7"/>
  <c r="C10" i="10"/>
  <c r="D10" i="10"/>
  <c r="E10" i="10"/>
  <c r="F10" i="10"/>
  <c r="G10" i="10"/>
  <c r="H10" i="10"/>
  <c r="I10" i="10"/>
  <c r="J10" i="10"/>
  <c r="K10" i="10"/>
  <c r="B12" i="10"/>
  <c r="C12" i="10"/>
  <c r="D12" i="10"/>
  <c r="E12" i="10"/>
  <c r="F12" i="10"/>
  <c r="G12" i="10"/>
  <c r="H12" i="10"/>
  <c r="I12" i="10"/>
  <c r="J12" i="10"/>
  <c r="K12" i="10"/>
  <c r="B13" i="10"/>
  <c r="C13" i="10"/>
  <c r="D13" i="10"/>
  <c r="E13" i="10"/>
  <c r="F13" i="10"/>
  <c r="G13" i="10"/>
  <c r="H13" i="10"/>
  <c r="I13" i="10"/>
  <c r="J13" i="10"/>
  <c r="K13" i="10"/>
  <c r="B11" i="10"/>
  <c r="C11" i="10"/>
  <c r="B10"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tc={CCD1BC6C-0BB8-41B6-B577-482195AC0D7C}</author>
    <author>tc={B0E47747-7AF6-42E4-9085-DC15CF0A1933}</author>
    <author>tc={35B35679-CD61-4ECB-83C0-5096C9A2901D}</author>
  </authors>
  <commentList>
    <comment ref="B1" authorId="0" shapeId="0" xr:uid="{CCD1BC6C-0BB8-41B6-B577-482195AC0D7C}">
      <text>
        <t>[Threaded comment]
Your version of Excel allows you to read this threaded comment; however, any edits to it will get removed if the file is opened in a newer version of Excel. Learn more: https://go.microsoft.com/fwlink/?linkid=870924
Comment:
    If you are adding a resource that has a physical address, UNHIDE columns C-G to add that info. To print a page without any addresses, HIDE columns C-G again.</t>
      </text>
    </comment>
    <comment ref="A108" authorId="1" shapeId="0" xr:uid="{B0E47747-7AF6-42E4-9085-DC15CF0A1933}">
      <text>
        <t>[Threaded comment]
Your version of Excel allows you to read this threaded comment; however, any edits to it will get removed if the file is opened in a newer version of Excel. Learn more: https://go.microsoft.com/fwlink/?linkid=870924
Comment:
    Check again in a few months to see if he has acquired an in-person location, yet. -Brynn 2/21/25</t>
      </text>
    </comment>
    <comment ref="J143" authorId="2" shapeId="0" xr:uid="{35B35679-CD61-4ECB-83C0-5096C9A2901D}">
      <text>
        <t>[Threaded comment]
Your version of Excel allows you to read this threaded comment; however, any edits to it will get removed if the file is opened in a newer version of Excel. Learn more: https://go.microsoft.com/fwlink/?linkid=870924
Comment:
    [Mention was removed] Check this website again at a later date. The server appears to be down, so I could not verify that the address is good.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tc={2B590E00-4664-43FC-A34B-65F025BB4674}</author>
  </authors>
  <commentList>
    <comment ref="A9" authorId="0" shapeId="0" xr:uid="{2B590E00-4664-43FC-A34B-65F025BB4674}">
      <text>
        <t>[Threaded comment]
Your version of Excel allows you to read this threaded comment; however, any edits to it will get removed if the file is opened in a newer version of Excel. Learn more: https://go.microsoft.com/fwlink/?linkid=870924
Comment:
    Check again in a few months to see if he has acquired an in-person location, yet. -Brynn 2/21/25</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tc={AD5DB89E-DCF4-4564-8D3F-7EBD5B130394}</author>
  </authors>
  <commentList>
    <comment ref="A42" authorId="0" shapeId="0" xr:uid="{AD5DB89E-DCF4-4564-8D3F-7EBD5B130394}">
      <text>
        <t>[Threaded comment]
Your version of Excel allows you to read this threaded comment; however, any edits to it will get removed if the file is opened in a newer version of Excel. Learn more: https://go.microsoft.com/fwlink/?linkid=870924
Comment:
    Check again in a few months to see if he has acquired an in-person location, yet. -Brynn 2/21/25</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tc={23C7EC74-00D5-49BE-9498-C28BE77A2BC8}</author>
    <author>tc={CE60E9DE-AE96-40C1-A19B-99A7D88F7956}</author>
    <author>tc={A84834B0-BAA1-40A9-807F-087D9674821C}</author>
  </authors>
  <commentList>
    <comment ref="B1" authorId="0" shapeId="0" xr:uid="{23C7EC74-00D5-49BE-9498-C28BE77A2BC8}">
      <text>
        <t>[Threaded comment]
Your version of Excel allows you to read this threaded comment; however, any edits to it will get removed if the file is opened in a newer version of Excel. Learn more: https://go.microsoft.com/fwlink/?linkid=870924
Comment:
    If you are adding a resource that has a physical address, UNHIDE columns C-G to add that info. To print a page without any addresses, HIDE columns C-G again.</t>
      </text>
    </comment>
    <comment ref="A107" authorId="1" shapeId="0" xr:uid="{CE60E9DE-AE96-40C1-A19B-99A7D88F7956}">
      <text>
        <t>[Threaded comment]
Your version of Excel allows you to read this threaded comment; however, any edits to it will get removed if the file is opened in a newer version of Excel. Learn more: https://go.microsoft.com/fwlink/?linkid=870924
Comment:
    Check again in a few months to see if he has acquired an in-person location, yet. -Brynn 2/21/25</t>
      </text>
    </comment>
    <comment ref="J142" authorId="2" shapeId="0" xr:uid="{A84834B0-BAA1-40A9-807F-087D9674821C}">
      <text>
        <t>[Threaded comment]
Your version of Excel allows you to read this threaded comment; however, any edits to it will get removed if the file is opened in a newer version of Excel. Learn more: https://go.microsoft.com/fwlink/?linkid=870924
Comment:
    [Mention was removed] Check this website again at a later date. The server appears to be down, so I could not verify that the address is good.</t>
      </text>
    </comment>
  </commentList>
</comments>
</file>

<file path=xl/sharedStrings.xml><?xml version="1.0" encoding="utf-8"?>
<sst xmlns="http://schemas.openxmlformats.org/spreadsheetml/2006/main" count="2767" uniqueCount="1141">
  <si>
    <t>Company/ Organization</t>
  </si>
  <si>
    <t>Service(s)</t>
  </si>
  <si>
    <t>Address</t>
  </si>
  <si>
    <t>Address 2</t>
  </si>
  <si>
    <t>City</t>
  </si>
  <si>
    <t>State</t>
  </si>
  <si>
    <t>Zip</t>
  </si>
  <si>
    <t>Phone</t>
  </si>
  <si>
    <t>Email</t>
  </si>
  <si>
    <t>Website</t>
  </si>
  <si>
    <t>Notes</t>
  </si>
  <si>
    <t>A Kid Again</t>
  </si>
  <si>
    <t>Adventures for kids with life-threatening conditions, and support. Similar to Make-a-Wish.</t>
  </si>
  <si>
    <t>(614) 797-9500</t>
  </si>
  <si>
    <t>customerservice@akidagain.org</t>
  </si>
  <si>
    <t>https://akidagain.org/chapter/michigan/</t>
  </si>
  <si>
    <t>Adventures are fun, accessible, stress-free outings for families raising a child with a life-threatening condition. They are held at destinations like theme parks, sporting events, entertainment centers, and museums, and everything is provided: admission, food, and parking. Chapters in several states, including Michigan.</t>
  </si>
  <si>
    <t>A.J. Desmond &amp; Sons Funeral Directors</t>
  </si>
  <si>
    <t>Free Grief aftercare program called Perspectives - Available to clients and non-clients</t>
  </si>
  <si>
    <t>2600 Crooks Rd</t>
  </si>
  <si>
    <t>Troy</t>
  </si>
  <si>
    <t>MI</t>
  </si>
  <si>
    <t>48084</t>
  </si>
  <si>
    <t>(248)362-2500</t>
  </si>
  <si>
    <t>CrooksRd@AJDesmond.com</t>
  </si>
  <si>
    <t>https://www.desmondfuneralhome.com/resources/grief-support</t>
  </si>
  <si>
    <t>Events led by Linda Dzbanski, LLMSW, BSW, plus online resources.</t>
  </si>
  <si>
    <t>ACMH</t>
  </si>
  <si>
    <t>Association for Children’s Mental Health</t>
  </si>
  <si>
    <t>6017 W. St. Joseph Hwy</t>
  </si>
  <si>
    <t>Suite #200</t>
  </si>
  <si>
    <t>Lansing</t>
  </si>
  <si>
    <r>
      <t xml:space="preserve">(517) 372-4016
</t>
    </r>
    <r>
      <rPr>
        <b/>
        <sz val="12"/>
        <color rgb="FF000000"/>
        <rFont val="Calibri"/>
        <scheme val="minor"/>
      </rPr>
      <t>Parent Line</t>
    </r>
    <r>
      <rPr>
        <sz val="12"/>
        <color rgb="FF000000"/>
        <rFont val="Calibri"/>
        <scheme val="minor"/>
      </rPr>
      <t>: 
(888) ACMH-KID
(888-226-4543)</t>
    </r>
  </si>
  <si>
    <t>www.acmh-mi.org</t>
  </si>
  <si>
    <t>ACMH provides information, support, resources, referral and advocacy for children and youth with mental, emotional, or behavioral disorders and their families.</t>
  </si>
  <si>
    <t>AgeWays</t>
  </si>
  <si>
    <t>Support for Seniors and Caregivers</t>
  </si>
  <si>
    <t>833-262-2200
800-852-7795</t>
  </si>
  <si>
    <t>wellnessprograms@ageways.com</t>
  </si>
  <si>
    <t>https://www.ageways.org/
https://www.ageways.org/caregiver-resources/</t>
  </si>
  <si>
    <t>AgeWays provides programs and resources that give older adults and family caregivers the extra support they need. Whether it's in-home care programs, Meals on Wheels, or help with understanding care options. Serving Livingston, Macomb, Monroe, Oakland, St. Clair and Washtenaw counties.</t>
  </si>
  <si>
    <t>Alzheimer's Association Greater Michigan Chapter</t>
  </si>
  <si>
    <t>24/7 Alzheimer's Helpline</t>
  </si>
  <si>
    <t>25200 Telegraph Rd</t>
  </si>
  <si>
    <t>Suite #100</t>
  </si>
  <si>
    <t>Southfield</t>
  </si>
  <si>
    <t>800-272-3900
248-351-0280</t>
  </si>
  <si>
    <t>https://www.alz.org/gmc</t>
  </si>
  <si>
    <t>24/7 Helpline in over 200 languages, Resources for those with Alzheimers, as well as for Caregivers' health.</t>
  </si>
  <si>
    <t>American Association of Suicidology</t>
  </si>
  <si>
    <t>Geared toward Mental Health Professionals: Podcast, training, community support for suicide prevention</t>
  </si>
  <si>
    <t>5221 Wisconsin Ave</t>
  </si>
  <si>
    <t>NW</t>
  </si>
  <si>
    <t>Washington</t>
  </si>
  <si>
    <t>DC</t>
  </si>
  <si>
    <t>20015</t>
  </si>
  <si>
    <t>202-237-2280
800-273-TALK</t>
  </si>
  <si>
    <t>https://suicidology.org/</t>
  </si>
  <si>
    <t>The American Association of Suicidology (AAS) provides comprehensive resources to help navigate your journey with suicide and mental health. AAS also offers a national directory of support groups that focus on a variety of survivors of suicide.</t>
  </si>
  <si>
    <t>Anchors Perinatal Program</t>
  </si>
  <si>
    <t>Hospice - Perinatal Grief (pregnancy, infant loss)</t>
  </si>
  <si>
    <t>888-247-5704</t>
  </si>
  <si>
    <t>https://anchors4children.org/perinatal-program/</t>
  </si>
  <si>
    <t>Through Arbor Hospice - The Anchors Perinatal Program provides emotional, social and clinical support to expectant parents as they anticipate and prepare for the birth of their child while also grieving the anticipated loss of the child during pregnancy, birth, or shortly after. The program also assists parents with birth planning during this most difficult time.</t>
  </si>
  <si>
    <t>Arbor Hospice</t>
  </si>
  <si>
    <t>Grief Groups and Events in-person and virtual</t>
  </si>
  <si>
    <t>Multiple Group Locations</t>
  </si>
  <si>
    <t>https://arborhospice.org/grief-journey-program/</t>
  </si>
  <si>
    <t>Categories: Grief After Dementia, Hope After Loss, Journey Through Grief, Living On, Memorial Services, Men Overcoming Loss</t>
  </si>
  <si>
    <t>Bayt Al-Zahra Case Management Program</t>
  </si>
  <si>
    <t>Basic Needs and Social Work Services for Women, Children, and Recent Refugees</t>
  </si>
  <si>
    <t>(313) 429-1245</t>
  </si>
  <si>
    <t>info@zamaninternational.org</t>
  </si>
  <si>
    <t>https://zamaninternational.org/basic-needs</t>
  </si>
  <si>
    <t>Bayt Al-Zahra (The House of Light and Hope).
Through a strengths-based case management program, BAZ case managers aim to guide clients to set goals and connect them to a range of benefits to access food, housing, legal aide, health insurance, and childcare. Currently, the program supports client families, hosts seasonal drives; and offers integration support for refugee families. Through relationships with partner organizations throughout the region, BAZ's case management team eliminates barriers and motivates clients to secure all the benefits and services they need to live a more sustainable life.
Women seeking services through Zaman are screened using a self-sufficiency assessment to identify and prioritize their needs. They then collaborate with their BAZ caseworker to design an action plan that removes barriers to success and captures benchmarks. Through regular meetings, Zaman tracks progress in the areas of food security, housing stability, employment/finances, childcare, adult education, healthcare coverage, life skills, mobility/access to transportation, and mental wellness.</t>
  </si>
  <si>
    <t>Blue H.E.L.P.</t>
  </si>
  <si>
    <t xml:space="preserve">Support for Families of First Responders who died by Suicide - </t>
  </si>
  <si>
    <t>contact@1sthelp.org</t>
  </si>
  <si>
    <t>https://bluehelp.org/</t>
  </si>
  <si>
    <t>It is the mission of Blue H.E.L.P. to reduce mental health stigma through education, advocate for benefits for those suffering from post-traumatic stress, acknowledge the service and sacrifice of law enforcement officers we lost to suicide, support families after a suicide and to bring awareness to suicide and mental health issues.
Family Support: A suicide loss is unique, it can be difficult for families to share their experience with others who have not suffered the same type of loss. With the loss of thousands of law enforcement officers to suicide, we can put you in touch with another family who has experienced LEO suicide and knows what you are going through. No judgement, no stigma; just compassion and understanding. Care packages which honor your loved ones are shipped to you and events customized to your needs are hosted for and by you.</t>
  </si>
  <si>
    <t>Brighton Center for Recovery (Formerly Ascension-Brighton)</t>
  </si>
  <si>
    <t>Substance Use Treatment</t>
  </si>
  <si>
    <t>(248) 661-6100</t>
  </si>
  <si>
    <t>https://www.henryford.com/services/behavioral-health/addiction/brighton</t>
  </si>
  <si>
    <t>Outpatient treatment, Intensive Outpatient, and Residential (inpatient) addiction treatment</t>
  </si>
  <si>
    <t>BrightStar Care</t>
  </si>
  <si>
    <t>RN-Supervised Home Care</t>
  </si>
  <si>
    <t>866-618-7827
E. Lansing
517-679-1700
Ann Arbor/Brighton-Howell
810-225-4000
Novi
248-449-5110</t>
  </si>
  <si>
    <t>https://www.brightstarcare.com/</t>
  </si>
  <si>
    <t>HOME CARE · Assisted living · medical staffing - Unparalleled Home Care and Support
BrightStar Care® provides high-quality home care, assisted living and staffing support to those who need it most. Whether it’s support for a loved one or an organization, we’re here to go above and beyond. We call it A Higher Standard®.</t>
  </si>
  <si>
    <t>C.O.P.E. (Community Outreach for Psychiatric Emergencies)</t>
  </si>
  <si>
    <t>Mental Health Crisis for residents of Wayne County</t>
  </si>
  <si>
    <t>33505 Schoolcraft</t>
  </si>
  <si>
    <t>Livonia</t>
  </si>
  <si>
    <t>734-721-0200
844-296-2673</t>
  </si>
  <si>
    <t>https://www.cope24-7.net/</t>
  </si>
  <si>
    <t>COPE offers a continuum of organized and coordinated crisis and community-based outreach services. 24-Hour Walk-In Center. Provides pre-admission review services to adults who live in Wayne County, are experiencing a behavioral health crisis and have Medicaid, Healthy Michigan, MI Health Link, or no insurance coverage</t>
  </si>
  <si>
    <t>Camp Good Grief</t>
  </si>
  <si>
    <t>Grief Camp for ages 8-17 through Hospice of Michigan. One-Day camp offered on different dates at different locations during the summer.</t>
  </si>
  <si>
    <t>Multiple Locations</t>
  </si>
  <si>
    <t>888-247-5701</t>
  </si>
  <si>
    <t>https://www.hom.org/camp-good-grief/</t>
  </si>
  <si>
    <t>Registration opens in spring. Each camp offers: Activities facilitated by caring and qualified Master’s-level grief support counselors who are specially-trained to work with grief-related issues. Board-Certified Music Therapists who use carefully selected music and rhythms to help campers cope with loss. Hospice-trained volunteers who help ensure that each camper is supported during the day’s programs and activities. Pet volunteers and their friendly pets who bring companionship.</t>
  </si>
  <si>
    <t>Canton Club 55+</t>
  </si>
  <si>
    <t>Monthly workshops for caregivers, Activities for Seniors 55+</t>
  </si>
  <si>
    <t>46000 Summit Parkway</t>
  </si>
  <si>
    <t>Summit on the Park Recreation Center</t>
  </si>
  <si>
    <t>Canton</t>
  </si>
  <si>
    <t>https://cantonmi.gov/476/Club-55-Plus-Senior-Center</t>
  </si>
  <si>
    <t xml:space="preserve">Activities, Events, Card Games, </t>
  </si>
  <si>
    <t>CapTel</t>
  </si>
  <si>
    <t>Real Time Captions telephone for no cost</t>
  </si>
  <si>
    <t>jennifer.weallans@oeius.org</t>
  </si>
  <si>
    <t>https://www.oeius.org/</t>
  </si>
  <si>
    <t>Requirements: Hearing loss, High Speed Internet, Electrical outlet. (Standard dial-tone phone service required in some cases). 
The phones are up to 4x louder than a regular phone, have tone controll, and auto or assisted captions. Answering machine with voice &amp; captions of messages.</t>
  </si>
  <si>
    <t>Caregiving Haven</t>
  </si>
  <si>
    <t>Resources and help for Caregivers through The Senior Alliance</t>
  </si>
  <si>
    <t>info@thesenioralliance.org</t>
  </si>
  <si>
    <t>www.CaregivingHaven.org</t>
  </si>
  <si>
    <t>The Caregiving Haven is a one-stop source for guidance, tools, resources, and connections that empower caregivers and their loved ones to focus on enjoying a fulfilling life together.
Supporting you as a caregiver is our top priority. The Senior Alliance is here to ease your way as you care for a loved one.
Use our resource directory to get access to things like meal delivery, caregiving services, in-home help, and more.</t>
  </si>
  <si>
    <t>Center for Loss &amp; Life Transition</t>
  </si>
  <si>
    <t>Grief Education, Resources, and Training</t>
  </si>
  <si>
    <t>3735 Broken Bow Rd</t>
  </si>
  <si>
    <t>Fort Collins</t>
  </si>
  <si>
    <t>CO</t>
  </si>
  <si>
    <t>80526</t>
  </si>
  <si>
    <t>970-226-6050</t>
  </si>
  <si>
    <t>info@centerforloss.com
DrWolfelt@centerforloss.com</t>
  </si>
  <si>
    <t>https://www.centerforloss.com/</t>
  </si>
  <si>
    <t>Resources, education, training and referral for bereaved families; provides a certificate program in Death and Grief studies for bereavement professionals.</t>
  </si>
  <si>
    <t>Center for Loss in Multiple Birth (CLIMB)</t>
  </si>
  <si>
    <t>Grief Support for loss of one or all children in a multiple pregnancy (Twin, Triplet, etc.)</t>
  </si>
  <si>
    <t>Center for Loss in Multiple Birth (CLIMB), Inc</t>
  </si>
  <si>
    <t>P.O. Box 190401</t>
  </si>
  <si>
    <t xml:space="preserve">Anchorage </t>
  </si>
  <si>
    <t>AK</t>
  </si>
  <si>
    <t>99519</t>
  </si>
  <si>
    <t>phone/skype upon request</t>
  </si>
  <si>
    <t>centerforlossinmultiplebirth@gmail.com (Jean Kollantai)</t>
  </si>
  <si>
    <t>https://www.climb-support.org/</t>
  </si>
  <si>
    <t>Support for parents, grandparents, siblings of loss of an infant from multiple pregnancy/birth or after. Recently added support for loss of an older twin child(ren) (including triplets, quads, other multiples) 
Website Languages:
English, En español/Spanish, En français/French, По-русски/In Russian, 用中文/In Chinese</t>
  </si>
  <si>
    <t>Child Mind Institute</t>
  </si>
  <si>
    <t>Childrens Mental Health Support</t>
  </si>
  <si>
    <t>https://childmind.org/</t>
  </si>
  <si>
    <t>City of Farmington Hills - Adults 50 and Better</t>
  </si>
  <si>
    <t>Services for Caregivers and Adults aged 50 and up.</t>
  </si>
  <si>
    <t>Costick Activities Center</t>
  </si>
  <si>
    <t>28600 Eleven Mile Rd.</t>
  </si>
  <si>
    <t>Farmington Hills</t>
  </si>
  <si>
    <t>248-473-1830</t>
  </si>
  <si>
    <t>https://www.fhgov.com/play-explore-learn/adults-50-better/</t>
  </si>
  <si>
    <t>Daily events are held at the Costick Activities Center, Monday-Friday, 9:00 AM-4:00 PM, with scheduled evening and weekend programs. Please see “The Messenger", the Adults 50 &amp; Better Program’s monthly newsletter, and the Special Services Activities Guide for updated information on all available programs and services.</t>
  </si>
  <si>
    <t>Common Ground Behavioral Health</t>
  </si>
  <si>
    <t>Behavioral Health, Crisis and Resources, Behavioral Virtual Urgent Care. Ages 12 and up.</t>
  </si>
  <si>
    <t>1200 N. Telegraph Road</t>
  </si>
  <si>
    <t>Building 32E</t>
  </si>
  <si>
    <t>Pontiac</t>
  </si>
  <si>
    <t>48341</t>
  </si>
  <si>
    <t>Crisis (24/7): 
800‑231‑1127
Urgent Care: 
248-983-5454</t>
  </si>
  <si>
    <t>https://commongroundhelps.org/</t>
  </si>
  <si>
    <t>24/7 Crisis Line to connect callers with service providers. Virtual Urgent Care during scheduled hours: Mon/Tues/Thurs/Fri 11am-8pm according to website as of 3/2025 (may change). Most insurances accepted, and there is an out-of pocket cap for appointments.</t>
  </si>
  <si>
    <t>Communication Access Center for Deaf and Hard of Hearing</t>
  </si>
  <si>
    <t>ASL Classes, Community Interpreting program, Senior Citizens Support. Zoom interpreting available for Deaf, DeafBlind, and Hard of Hearing. Weekly Wellness Group in ASL.</t>
  </si>
  <si>
    <t>214 E. Main St.</t>
  </si>
  <si>
    <t>Unit 103</t>
  </si>
  <si>
    <t>Flushing</t>
  </si>
  <si>
    <t>48433</t>
  </si>
  <si>
    <t>Phone: 
(810) 239-3112
VideoPhone: 
(810) 620-8490
(810) 250-7010
Fax: 
(810) 239-1606
After Hours: 
(810) 239-3112</t>
  </si>
  <si>
    <t>info@cacdhh.org
tmiracle@cacdhh.org (mentoring interpreters online)</t>
  </si>
  <si>
    <t>https://www.cacdhh.org/</t>
  </si>
  <si>
    <t>Interpreting Services for the Deaf, Hard of Hearing, and DeafBlind people in Flint, Genesee County &amp; Michigan. Zoom interpreting available. Interpreting settings include but are not limited to:medical, mental health, legal/court, educational, corporate meetings/trainings, counseling and seminars/conferences. Interpreter mentoring. Weekly wellness group in ASL, with possibility of transportation to/from group.</t>
  </si>
  <si>
    <t>Community Resource Directory by findhelp</t>
  </si>
  <si>
    <t>Search and Connect to Social Care</t>
  </si>
  <si>
    <t>https://communityresources.trinity-health.org/</t>
  </si>
  <si>
    <t>Website helps find local resources by Zip Code and Type of need. Site has translation available to dozens of languages.</t>
  </si>
  <si>
    <t>Compassionate Friends</t>
  </si>
  <si>
    <t>Grief support for child loss (of any age)</t>
  </si>
  <si>
    <t>900 Jorie Blvd</t>
  </si>
  <si>
    <t>Suite 78</t>
  </si>
  <si>
    <t>Oak Brook</t>
  </si>
  <si>
    <t>IL</t>
  </si>
  <si>
    <t>60523</t>
  </si>
  <si>
    <t>877-969-0010</t>
  </si>
  <si>
    <t>nationaloffice@compassionatefriends.org</t>
  </si>
  <si>
    <t>https://www.compassionatefriends.org/
https://www.compassionatefriends.org/find-support/chapters/chapter-locator/</t>
  </si>
  <si>
    <t xml:space="preserve">Support Groups both Virtual and In-Person, searchable by location.
Some locations include a sibling group for children under 12 during the regular group for everyone else. </t>
  </si>
  <si>
    <t>Copline</t>
  </si>
  <si>
    <t>Helpline for Police</t>
  </si>
  <si>
    <t>24/7</t>
  </si>
  <si>
    <t>Copline - An Officer's Lifeline</t>
  </si>
  <si>
    <t>Peer-Lead Crisis Hotline for Police Officers (active, previous, or retired) and their family members. Run entirely by Police Officers and their Family Members.</t>
  </si>
  <si>
    <t>24/7 Hotline Calls: 
1-800-COPLINE
1-800-267-5463
Non-COPLINE calls:
1-732-577-8300 Ext. 8</t>
  </si>
  <si>
    <t>https://www.copline.org/</t>
  </si>
  <si>
    <r>
      <rPr>
        <sz val="12"/>
        <color rgb="FF000000"/>
        <rFont val="Calibri"/>
        <scheme val="minor"/>
      </rPr>
      <t xml:space="preserve">COPLINE® IS OPERATIONAL 24 HOURS A DAY / 7 DAYS A WEEK
</t>
    </r>
    <r>
      <rPr>
        <b/>
        <sz val="12"/>
        <color rgb="FF000000"/>
        <rFont val="Calibri"/>
        <scheme val="minor"/>
      </rPr>
      <t xml:space="preserve">Calls will be answered by a Retired Active Peer Listener - </t>
    </r>
    <r>
      <rPr>
        <sz val="12"/>
        <color rgb="FF000000"/>
        <rFont val="Calibri"/>
        <scheme val="minor"/>
      </rPr>
      <t>All calls and emails are strictly 100% CONFIDENTIAL
COPLINE®  has earned the trust of the Law Enforcement community by providing active listening through a hotline by maintaining complete confidentiality as well as anonymity if the caller chooses. We train competent, confident, committed, and compassionate retired officers to engage with callers on the daily stressors officers and their family members experience.</t>
    </r>
  </si>
  <si>
    <t>Corewell Health (previously Beaumont) - School Based Clinic - Pierce Middle School</t>
  </si>
  <si>
    <t>Pediatric care clinic &amp; Adolescent Health Center</t>
  </si>
  <si>
    <t>25605 Orangelawn</t>
  </si>
  <si>
    <t>Redford</t>
  </si>
  <si>
    <t>(313) 242-0570</t>
  </si>
  <si>
    <t>https://www.beaumont.org/services/teen-services</t>
  </si>
  <si>
    <t>Pediatric care clinic &amp; Adolescent Health Center- Pierce, a School Based Health Center located in Pierce Middle School. We serve ages 10 to 21 years old living in Redford Twp and surrounding communities. Insurance accepted but not required. Services are not denied due to inability to pay.</t>
  </si>
  <si>
    <t>Crime Stoppers of Michigan</t>
  </si>
  <si>
    <t>Support for: Crime Victims and their Families. 
100% Anonymous Tip Line, Monetary reward for tips leading to an arrest.</t>
  </si>
  <si>
    <t>18000 W. Nine Mile Rd</t>
  </si>
  <si>
    <t>Suite 500</t>
  </si>
  <si>
    <t>Report a Crime:
1 800 SPEAK UP
(800-773-2587)
Follow-Up on a tip:
313-922-5000 x117
313-922-5000 x114</t>
  </si>
  <si>
    <t>info@michiganalliance.org</t>
  </si>
  <si>
    <t>https://www.1800speakup.org/</t>
  </si>
  <si>
    <t>SERVICES WE PROVIDE
Posters, Door Hangers, Social Media Posts, Press Conferences, Geo-Fencing*, Billboards*, Family Support, Community Presentations, Supporting Community Resource Groups, Research Initiatives
*Note: All of our services are free except for billboard and geo-fencing.</t>
  </si>
  <si>
    <t>Crisis Text Line</t>
  </si>
  <si>
    <t>Helpline for First Responders</t>
  </si>
  <si>
    <t>Text BADGE or 741-741</t>
  </si>
  <si>
    <t>Crossroads</t>
  </si>
  <si>
    <t>Resources and Services for low-income populations. Listed in Notes section.</t>
  </si>
  <si>
    <t>2424 West Grand Boulevard</t>
  </si>
  <si>
    <t>Detroit</t>
  </si>
  <si>
    <t>(313) 831-2000</t>
  </si>
  <si>
    <t>info@crossroadsofmichigan.org</t>
  </si>
  <si>
    <t>www.crossroadsofmichigan.org</t>
  </si>
  <si>
    <t>Resources: Transportation (Bus Tickets), Birth certificate retrieval, Identification retrieval, Food, Clothing, Personal hygiene products, Diapers, Formula, Baby clothing.
Supports: Lifetime Opportunities for Children, Permanent Employment coaching, Crisis Reduction and Long-Term Stability, Fulfilling Immediate Needs, Weekly Hot Meals, Children’s Summer Lunch</t>
  </si>
  <si>
    <t>Crossroads Care Center</t>
  </si>
  <si>
    <t>Baby Loss Support Group and Individual</t>
  </si>
  <si>
    <t>3205 South Blvd</t>
  </si>
  <si>
    <t>Auburn Hills</t>
  </si>
  <si>
    <t>48326</t>
  </si>
  <si>
    <t>248-293-0070
800-712-HELP</t>
  </si>
  <si>
    <t>info@crossroadscarecenter.org</t>
  </si>
  <si>
    <t>https://crossroadscarecenter.org/blossm.html</t>
  </si>
  <si>
    <t>DBSA</t>
  </si>
  <si>
    <t>Depression and Bipolar Support Alliance - Groups and Resources</t>
  </si>
  <si>
    <t>55 E Jackson Blvd</t>
  </si>
  <si>
    <t>Suite 490</t>
  </si>
  <si>
    <t>Chicago</t>
  </si>
  <si>
    <t>(312) 642-0049</t>
  </si>
  <si>
    <t>metrodetroitdbsa@gmail.com</t>
  </si>
  <si>
    <t>https://www.dbsalliance.org/support/chapters-and-support-groups/find-a-support-group/?state=MI</t>
  </si>
  <si>
    <t>In-Person and Virtual Support Groups for people with Depression or Bipolar Disorder. Email and web address is for the Metro Detroit Chapter/Michigan Chapter. Other states also have chapters.</t>
  </si>
  <si>
    <t>Deaf Community Advocacy Network (DEAF C.A.N)</t>
  </si>
  <si>
    <t>Interpreting Services, Mental Health services, The Deaf HIV Program, Domestic Violence/Sexual Assault services in ASL. For Deaf, DeafBlind, and Hard of Hearing people from children to senior citizens.</t>
  </si>
  <si>
    <t>2111 Orchard Lake Road</t>
  </si>
  <si>
    <t>#101</t>
  </si>
  <si>
    <t>Sylvan Lake</t>
  </si>
  <si>
    <t>48320</t>
  </si>
  <si>
    <t>Videophone: 
248-209-6437
Voice: 
248-332-3331</t>
  </si>
  <si>
    <t>deafcan@deafcan.org
seniorcitizen@deafcan.org</t>
  </si>
  <si>
    <t>https://www.deafcan.org/</t>
  </si>
  <si>
    <t>We offer outpatient services for Deaf, DeafBlind, and Hard of  Hearing children, adolescents, and adults in Southeastern Michigan and for persons that are primary caretakers of someone in their household that is Deaf, Deaf-Blind, or Hard of Hearing. Clients will receive services from therapists fluent in American Sign Language (ASL).</t>
  </si>
  <si>
    <t>Death Cafe</t>
  </si>
  <si>
    <t>Peer group - Any loss type</t>
  </si>
  <si>
    <t>Crazy Wisdom Bookstore</t>
  </si>
  <si>
    <t>114 S Main St</t>
  </si>
  <si>
    <t>Ann Arbor</t>
  </si>
  <si>
    <t>48104</t>
  </si>
  <si>
    <t>Ann Arbor: thedyingyear@gmail.com</t>
  </si>
  <si>
    <t>https://www.facebook.com/DeathCafeAnnArbor
Upcoming/Other locations: https://deathcafe.com/deathcafes/
Virtual Meetings: ttps://deathcafe.com/search/?search=Virtual&amp;all=all</t>
  </si>
  <si>
    <t>Meets monthly on the second floor of Crazy Wisdom Bookstore. Check their facebook page for the next meeting date. 
"The Ann Arbor Death Cafe meets monthly and we usually have 25-35 participants with a good mix of newcomers and returers, young and old, all gender identities. The discussion is facilitated by Merilynne Rush and/or Diana Cramer. Any questions? Please contact Merilynne at thedyingyear@gmail.com."</t>
  </si>
  <si>
    <t>Dementia Resources offered by the Jewish Community</t>
  </si>
  <si>
    <t>Dementia Resources</t>
  </si>
  <si>
    <t>Adult day program, Caregiver support/training, Caregiver Support Groups, ElderCare Solutions of Michigan, Engaging Minds using Cognitive Stimulation Therapy, Residential assisted living, Gray Matters free monthly workshop, Jewish Hospice and Chaplaincy Network, Memory Cafe, Mind Aerobics to help slow cognitive decline.</t>
  </si>
  <si>
    <t>Detroit Wayne Integrated Health Network</t>
  </si>
  <si>
    <t>Crisis and Mental health in Detroit and Wayne County. Mobile Crisis Units.</t>
  </si>
  <si>
    <t>DWIHN</t>
  </si>
  <si>
    <t>707 W. Milwaukee Ave</t>
  </si>
  <si>
    <t>48202-2943</t>
  </si>
  <si>
    <t>(313) 344-9099
(313) 833-2500
TTY: (800) 630-1044
TDD: 711
Crisis: 1-800-241-4949</t>
  </si>
  <si>
    <t>accesscenter@dwihn.org</t>
  </si>
  <si>
    <t>https://www.dwihn.org/</t>
  </si>
  <si>
    <t>DWIHN supports and serves individuals in Wayne County with serious mental illness, children with serious emotional disturbance, people with autism, individuals with intellectual and developmental disabilities and those with substance use disorder. Mobile Crisis Units available. LGBTQ+ Services for youth 10-21+. Children 14+ can have up to 12 sessions or 3 months without requiring permission from their parents, if the child requests it.</t>
  </si>
  <si>
    <t>Developing K.I.D.S.</t>
  </si>
  <si>
    <t>(Developing Kingdoms in Different Stages)
Free High Quality Programs In Detroit For Youth, Their Families, And Community Members</t>
  </si>
  <si>
    <t>24230 W. McNichols St.</t>
  </si>
  <si>
    <t>48219</t>
  </si>
  <si>
    <t>Phone &amp; Fax: 888-294-6554</t>
  </si>
  <si>
    <t>info@developingkids.org</t>
  </si>
  <si>
    <t>www.developingkids.org</t>
  </si>
  <si>
    <r>
      <rPr>
        <b/>
        <sz val="12"/>
        <color rgb="FF000000"/>
        <rFont val="Calibri"/>
      </rPr>
      <t xml:space="preserve">Youth Development
</t>
    </r>
    <r>
      <rPr>
        <sz val="12"/>
        <color rgb="FF000000"/>
        <rFont val="Calibri"/>
      </rPr>
      <t xml:space="preserve">afterschool and summer camp activities for ages 5-18: College Readiness, Entrepreneurship, Life Skills &amp; Social Development, Mental Health &amp; Wellness, Community Service, Academic Enrichment &amp; Homework Help
</t>
    </r>
    <r>
      <rPr>
        <b/>
        <sz val="12"/>
        <color rgb="FF000000"/>
        <rFont val="Calibri"/>
      </rPr>
      <t xml:space="preserve">Workforce Development
</t>
    </r>
    <r>
      <rPr>
        <sz val="12"/>
        <color rgb="FF000000"/>
        <rFont val="Calibri"/>
      </rPr>
      <t>We empower individuals ages 14-24 with essential skills for a seamless entry into the professional world. Ongoing support for personal and professional growth, Summer employment opportunities, Job placements, mentorships &amp; incentives
Community Engagement
Provide Resources &amp; Referrels, Special Events &amp; Projects, Workforce Development, Support for Alumni (college, trade school, adulthood, workforce)</t>
    </r>
  </si>
  <si>
    <t>DVS - Division of Victim Services - Michigan Department of Health and Human Services</t>
  </si>
  <si>
    <t>Crime Victim Services - for Domestic Violence, Sexual Assault</t>
  </si>
  <si>
    <t>(877) 251-7373</t>
  </si>
  <si>
    <r>
      <rPr>
        <b/>
        <sz val="12"/>
        <color rgb="FF000000"/>
        <rFont val="Calibri"/>
        <scheme val="minor"/>
      </rPr>
      <t xml:space="preserve">Crime Victim Compensation
</t>
    </r>
    <r>
      <rPr>
        <sz val="12"/>
        <color rgb="FF000000"/>
        <rFont val="Calibri"/>
        <scheme val="minor"/>
      </rPr>
      <t xml:space="preserve">MDHHS-MichiganCrimeVictim@Michigan.gov
</t>
    </r>
    <r>
      <rPr>
        <b/>
        <sz val="12"/>
        <color rgb="FF000000"/>
        <rFont val="Calibri"/>
        <scheme val="minor"/>
      </rPr>
      <t xml:space="preserve">Domestic &amp; Sexual Violence Prevention &amp; Treatment Board
</t>
    </r>
    <r>
      <rPr>
        <sz val="12"/>
        <color rgb="FF000000"/>
        <rFont val="Calibri"/>
        <scheme val="minor"/>
      </rPr>
      <t xml:space="preserve">MDHHS-MDSVPTBMembers@Michigan.gov
</t>
    </r>
    <r>
      <rPr>
        <b/>
        <sz val="12"/>
        <color rgb="FF000000"/>
        <rFont val="Calibri"/>
        <scheme val="minor"/>
      </rPr>
      <t xml:space="preserve">Crime Victim Services Commission
</t>
    </r>
    <r>
      <rPr>
        <sz val="12"/>
        <color rgb="FF000000"/>
        <rFont val="Calibri"/>
        <scheme val="minor"/>
      </rPr>
      <t xml:space="preserve">MDHHS-CVSC-Members@michigan.gov
</t>
    </r>
    <r>
      <rPr>
        <b/>
        <sz val="12"/>
        <color rgb="FF000000"/>
        <rFont val="Calibri"/>
        <scheme val="minor"/>
      </rPr>
      <t xml:space="preserve">Human Trafficking Health Advisory Board
</t>
    </r>
    <r>
      <rPr>
        <sz val="12"/>
        <color rgb="FF000000"/>
        <rFont val="Calibri"/>
        <scheme val="minor"/>
      </rPr>
      <t>MDHHS-HTHAB@michigan.gov</t>
    </r>
  </si>
  <si>
    <t>https://www.michigan.gov/mdhhs/safety-injury-prev/publicsafety/crimevictims</t>
  </si>
  <si>
    <t xml:space="preserve">The Division of Victim Services (DVS) provides a voice advocating for and responding to all victims of crime in Michigan. DVS administers nearly 600 contracts that fund over 200 community-based programs, Tribes, and government partners across Michigan that provide vital services to victims, such as counseling, legal and medical advocacy, emergency housing, and crime victims’ rights advocacy. The Division also provides reimbursement for sexual assault medical forensic examinations, direct compensation to victims though Michigan's Crime Victim Compensation program, and supports the statewide victim notification system (MI-VINE). </t>
  </si>
  <si>
    <t>DWIHN 707 Crisis Care Center</t>
  </si>
  <si>
    <t>Crisis Stabilization Unit through DWIHN</t>
  </si>
  <si>
    <t>707 W. Milwaukee</t>
  </si>
  <si>
    <t>48202</t>
  </si>
  <si>
    <t>DWIHN.org</t>
  </si>
  <si>
    <t>24/7 Walk-in or Call. 12 Adult Beds, 14 Youth Beds</t>
  </si>
  <si>
    <t>Ele's Place</t>
  </si>
  <si>
    <t>Therapy and support groups for grieving children</t>
  </si>
  <si>
    <t>5665 Hines Drive</t>
  </si>
  <si>
    <t>48108</t>
  </si>
  <si>
    <t>https://elesplace.org/</t>
  </si>
  <si>
    <t>Ele's Place is a healing center for grieving children, teens, young adults, and their families. 
Four branch locations support families throughout Ann Arbor, Grand Rapids, Flint, Lansing, and beyond.
Each week, peer-to-peer bereavement support groups help hundreds learn to cope and begin to heal after the death of a parent, sibling, or someone close to them.</t>
  </si>
  <si>
    <t>Evolving Lives</t>
  </si>
  <si>
    <t>Online therapy and coaching services throughout Michigan. Grief, Trauma, LGBTQ+, EMDR, and more.</t>
  </si>
  <si>
    <t>Matt (248) 880-2554
Sarah (248) 520-0444</t>
  </si>
  <si>
    <t>evolvinglivesms@gmail.com</t>
  </si>
  <si>
    <t>https://evolvinglivesinc.com/</t>
  </si>
  <si>
    <t>Our approach to treatment combines authentic relationship with the most effective transformational techniques in a digital service to foster whole person change. Whatever life challenges you may face and pain you may be experiencing, you can get the care you need from the comfort of your home, office, or wherever feels most therapeutic.</t>
  </si>
  <si>
    <t>FAN - Face Addiction Now (Families Against Narcotics)</t>
  </si>
  <si>
    <t>Substance Use Support, Diversion, Yoga for Recovery. Multiple locations. Groups and individual sessions.</t>
  </si>
  <si>
    <t>(833) 202-4673</t>
  </si>
  <si>
    <t>stronger@faceaddictionnow.org</t>
  </si>
  <si>
    <t>https://faceaddictionnow.org/</t>
  </si>
  <si>
    <t>Addiction treatment, Peer recovery programs, Harm reduction support, Family recovery services, life-saving tools like Narcan. ReDirect program for jail diversion, Yoga for recovery.</t>
  </si>
  <si>
    <t>Fire/EMS Helpline</t>
  </si>
  <si>
    <t>Helpline for Fire and EMS personnel</t>
  </si>
  <si>
    <t>First Candle</t>
  </si>
  <si>
    <t>Grief Counseling and Resources for families impacted by miscarriage, stillbirth, sudden infant death.</t>
  </si>
  <si>
    <t>21 Locust Avenue</t>
  </si>
  <si>
    <t>Suite 2B</t>
  </si>
  <si>
    <t>New Canaan</t>
  </si>
  <si>
    <t>CT</t>
  </si>
  <si>
    <t>06840</t>
  </si>
  <si>
    <t>Grief Line: 
800-221-7437
Main: 203-966-1300</t>
  </si>
  <si>
    <t>info@firstcandle.org</t>
  </si>
  <si>
    <t>https://firstcandle.org/</t>
  </si>
  <si>
    <t>First Responders Bridge</t>
  </si>
  <si>
    <t>FREE 3-Day Retreats for First Responders and their Significant Other. Participants provide their own transportation. (Retreats are in Ohio)</t>
  </si>
  <si>
    <t>614-271-4981</t>
  </si>
  <si>
    <t>https://firstrespondersbridge.org/</t>
  </si>
  <si>
    <r>
      <rPr>
        <sz val="12"/>
        <color rgb="FF000000"/>
        <rFont val="Calibri"/>
        <scheme val="minor"/>
      </rPr>
      <t xml:space="preserve">The retreats are held at hotels and conference centers across the State of Ohio. They provide great lodging, food, meeting rooms and activities that meet our needs.
</t>
    </r>
    <r>
      <rPr>
        <b/>
        <sz val="12"/>
        <color rgb="FF000000"/>
        <rFont val="Calibri"/>
        <scheme val="minor"/>
      </rPr>
      <t xml:space="preserve">Keynote, peer and clinician speakers, relaxing activities for First Responders and their significant other </t>
    </r>
    <r>
      <rPr>
        <sz val="12"/>
        <color rgb="FF000000"/>
        <rFont val="Calibri"/>
        <scheme val="minor"/>
      </rPr>
      <t xml:space="preserve">to help them find hope and healing. Depending on the location of each particular retreat, couples can expect activities such as group yoga (voluntary), chair massages, indoor/outdoor swimming, fitness room, sauna, and many more. Our goal is to not only heal the First Responder but the family unit as well.
</t>
    </r>
    <r>
      <rPr>
        <b/>
        <sz val="12"/>
        <color rgb="FF000000"/>
        <rFont val="Calibri"/>
        <scheme val="minor"/>
      </rPr>
      <t xml:space="preserve">Retreats are free of cost. </t>
    </r>
    <r>
      <rPr>
        <sz val="12"/>
        <color rgb="FF000000"/>
        <rFont val="Calibri"/>
        <scheme val="minor"/>
      </rPr>
      <t xml:space="preserve">The retreat, lodging, food and activities are all paid for with donations from our caring, thoughtful sponsors who value and appreciate our First Responder heroes. </t>
    </r>
    <r>
      <rPr>
        <b/>
        <sz val="12"/>
        <color rgb="FF000000"/>
        <rFont val="Calibri"/>
        <scheme val="minor"/>
      </rPr>
      <t>All you have to pay for is the transportation to get to and from the retreat.</t>
    </r>
  </si>
  <si>
    <t>Friendship Circle</t>
  </si>
  <si>
    <t>Peer mentor program and resources for individuals with special needs, and their families.</t>
  </si>
  <si>
    <t>5586 Drake Rd</t>
  </si>
  <si>
    <t>West Bloomfield</t>
  </si>
  <si>
    <t>hello@friendshipcircle.org</t>
  </si>
  <si>
    <t>www.friendshipcircle.org</t>
  </si>
  <si>
    <t>Friendship Circle of Michigan is a non-profit organization affiliated with Lubavitch of Michigan. Our goal is to provide every individual with special needs the support, friendship, and inclusion that they deserve.
Some services include recreational, social, educational and vocational programming for children, teens and adults with disabilities.</t>
  </si>
  <si>
    <t>Frontline Strong Together</t>
  </si>
  <si>
    <t>Mental Health specifically for First Responders (Police, EMS, Fire, Dispatch, Corrections) and their families.</t>
  </si>
  <si>
    <t>833-34-STRONG
833-347-87664</t>
  </si>
  <si>
    <t>https://fst5.org/</t>
  </si>
  <si>
    <t>This website, created by first responders and mental health experts together, provides 24/7 live support, effective resources, and cutting-edge services to prevent and alleviate PTSD, anxiety, depression, and other frontline work-related mental health challenges.</t>
  </si>
  <si>
    <t xml:space="preserve">Grief Share
</t>
  </si>
  <si>
    <t>Grief Groups</t>
  </si>
  <si>
    <t>https://www.griefshare.org/</t>
  </si>
  <si>
    <t>Meetings are held in-person at many churches, as well as available virtually. Meeting finder on their homepage.</t>
  </si>
  <si>
    <t>Havenwyck Hospital</t>
  </si>
  <si>
    <t>Child (age 3 and up), Adolescent, and Adult Mental Health Hospital: Inpatient, Outpatient, Partial Hospitalization</t>
  </si>
  <si>
    <t>1525 University Drive</t>
  </si>
  <si>
    <t>248-373-9200
800-401-2727</t>
  </si>
  <si>
    <t>https://havenwyckhospital.com/</t>
  </si>
  <si>
    <t>Hegira Health</t>
  </si>
  <si>
    <t>Mental Health, Behavioral Health</t>
  </si>
  <si>
    <t>37450 Schoolcraft Rd</t>
  </si>
  <si>
    <t>734-499-1587</t>
  </si>
  <si>
    <t>https://www.hegirahealth.org/</t>
  </si>
  <si>
    <t>Comprehensive integrated behavioral health services for infants through older adults.</t>
  </si>
  <si>
    <t>Hidden Pain</t>
  </si>
  <si>
    <t>Grief Support for Children who lost a parent or other caregiver to Covid-19, Resources for their remaining caregiver</t>
  </si>
  <si>
    <t>https://www.hiddenpain.us/get-support/</t>
  </si>
  <si>
    <t>The Hidden Pain Initiative is working to bring hope and healing to young people impacted by loss from COVID-19. They provide Resources to the remaining caregiver(s).</t>
  </si>
  <si>
    <t>Hilarity for Charity</t>
  </si>
  <si>
    <t>Support for caregivers of those with Alzheimers</t>
  </si>
  <si>
    <t>9301 Wilshire Boulevard</t>
  </si>
  <si>
    <t>Suite 516</t>
  </si>
  <si>
    <t>Beverly Hills</t>
  </si>
  <si>
    <t>CA</t>
  </si>
  <si>
    <t>info@wearehfc.org</t>
  </si>
  <si>
    <t>https://wearehfc.org/</t>
  </si>
  <si>
    <t>Online Support Groups, Online Resources, Caregiver Respite Program</t>
  </si>
  <si>
    <t>IAFF Alcohol Hotline</t>
  </si>
  <si>
    <t>Hotline for Firefighters Only</t>
  </si>
  <si>
    <t>866-965-3074</t>
  </si>
  <si>
    <t>24/7 Completely Confidential</t>
  </si>
  <si>
    <t>IAFF Hotline</t>
  </si>
  <si>
    <t>Mental Health and PTSD Hotline for Firefighters Only.</t>
  </si>
  <si>
    <t>866-558-0597</t>
  </si>
  <si>
    <t>James B. Fahner Pediatric Hospice</t>
  </si>
  <si>
    <t>Hospice - Pediatric (infant thru young adult)</t>
  </si>
  <si>
    <t>https://anchors4children.org/pediatric-hospice/</t>
  </si>
  <si>
    <t>Hospice for infant through young adult. Symptom management, Social, Emotional, and Spiritual support, Sibling support, Music therapy and Pet therapy, Comfort care education, Bereavement support.</t>
  </si>
  <si>
    <t>Jewish Community Adult Day Program</t>
  </si>
  <si>
    <t>Day program for people with dementia</t>
  </si>
  <si>
    <t>Southfield: 
248-233-4392
West Bloomfield:
248-592-5032</t>
  </si>
  <si>
    <t>info@brownadultday.org</t>
  </si>
  <si>
    <t>https://www.brownadultday.org/</t>
  </si>
  <si>
    <t>Adult Day Program intended to help people living with dementia to maintain their highest level of functioning. Some activities include: art, music, socialization, trips, group exercise, gardening, current events, trivia/brain boosters, baking, intergenerational programs.</t>
  </si>
  <si>
    <t>Jewish Family Services of Metro Detroit</t>
  </si>
  <si>
    <t>Services for older adults, domestic abuse, family support, addiction, suicide prevention, counseling, community education.</t>
  </si>
  <si>
    <r>
      <rPr>
        <b/>
        <sz val="12"/>
        <color rgb="FF000000"/>
        <rFont val="Calibri"/>
        <scheme val="minor"/>
      </rPr>
      <t>West Bloomfield</t>
    </r>
    <r>
      <rPr>
        <sz val="12"/>
        <color rgb="FF000000"/>
        <rFont val="Calibri"/>
        <scheme val="minor"/>
      </rPr>
      <t xml:space="preserve">  Orley Building
6555 West Maple Road
</t>
    </r>
    <r>
      <rPr>
        <b/>
        <sz val="12"/>
        <color rgb="FF000000"/>
        <rFont val="Calibri"/>
        <scheme val="minor"/>
      </rPr>
      <t xml:space="preserve">Oak Park Office
</t>
    </r>
    <r>
      <rPr>
        <sz val="12"/>
        <color rgb="FF000000"/>
        <rFont val="Calibri"/>
        <scheme val="minor"/>
      </rPr>
      <t>Crown Pointe Office Building
25900 Greenfield Road</t>
    </r>
  </si>
  <si>
    <t xml:space="preserve">
Suite 405</t>
  </si>
  <si>
    <t>West Bloomfield
Oak Park</t>
  </si>
  <si>
    <t>48322
48237</t>
  </si>
  <si>
    <t>resourcecenter@jfsdetroit.org</t>
  </si>
  <si>
    <t>https://www.jfsdetroit.org/</t>
  </si>
  <si>
    <t>While our focus is to meet the needs of the metro Detroit Jewish community, we are honored to serve all who come through our door.</t>
  </si>
  <si>
    <t>Jewish Senior Life</t>
  </si>
  <si>
    <t>Senior Living Community, including some HUD-Subsidized</t>
  </si>
  <si>
    <t>Multiple Location</t>
  </si>
  <si>
    <t>Tours: 
248-469-0228
HUD-Subsidized Apartment Information: 
248-592-1127
All Other Inquiries: 
248-592-1111</t>
  </si>
  <si>
    <t>https://jslmi.org/</t>
  </si>
  <si>
    <t>Independent Living, Assisted Living, Memory Care, Short Term Apartment Rental. Special programs for Holocaust Survivors and their families.</t>
  </si>
  <si>
    <t>Judi's House / JAG Institute</t>
  </si>
  <si>
    <t>Grieving Children and Families</t>
  </si>
  <si>
    <t>10125 E. 25th Avenue</t>
  </si>
  <si>
    <t>Aurora</t>
  </si>
  <si>
    <t>https://judishouse.org/</t>
  </si>
  <si>
    <t>KH Mental Health Wellness</t>
  </si>
  <si>
    <t>Psychologist, Grief, Talk Therapy, Medication</t>
  </si>
  <si>
    <t>text: 317-437-5850</t>
  </si>
  <si>
    <t>kristinhammoud@gmail.com</t>
  </si>
  <si>
    <t>https://www.mymentalhealthwellness.com/</t>
  </si>
  <si>
    <t>Kristin Hammoud, PMH-CNS-NP</t>
  </si>
  <si>
    <t>Kinship Care Resource Center</t>
  </si>
  <si>
    <t>Support Groups and resources for kinship caregivers</t>
  </si>
  <si>
    <t>Michigan State University, School of Social Work</t>
  </si>
  <si>
    <t>655 Auditorium Rd Rm 254, Baker Hall</t>
  </si>
  <si>
    <t>East Lansing</t>
  </si>
  <si>
    <t>800-535-1218
517-355-9600</t>
  </si>
  <si>
    <t>kinship@msu.edu</t>
  </si>
  <si>
    <t>https://kinship.msu.edu/</t>
  </si>
  <si>
    <t>The KCRC serves kinship care families across the state by providing information and referrals to resources and services for caregivers and the children they are raising. KCRC also offers support to professionals serving kinship families.</t>
  </si>
  <si>
    <t>Lighthouse</t>
  </si>
  <si>
    <t>A Campaign to alleviate poverty in Oakland County</t>
  </si>
  <si>
    <t>46156 Woodward Avenue</t>
  </si>
  <si>
    <t>48342</t>
  </si>
  <si>
    <r>
      <rPr>
        <b/>
        <sz val="12"/>
        <color rgb="FF000000"/>
        <rFont val="Calibri"/>
        <scheme val="minor"/>
      </rPr>
      <t>Main</t>
    </r>
    <r>
      <rPr>
        <sz val="12"/>
        <color rgb="FF000000"/>
        <rFont val="Calibri"/>
        <scheme val="minor"/>
      </rPr>
      <t xml:space="preserve">: 248-920-6000
</t>
    </r>
    <r>
      <rPr>
        <b/>
        <sz val="12"/>
        <color rgb="FF000000"/>
        <rFont val="Calibri"/>
        <scheme val="minor"/>
      </rPr>
      <t>Emergency Shelter</t>
    </r>
    <r>
      <rPr>
        <sz val="12"/>
        <color rgb="FF000000"/>
        <rFont val="Calibri"/>
        <scheme val="minor"/>
      </rPr>
      <t xml:space="preserve">: 248-920-6000 x3300
</t>
    </r>
    <r>
      <rPr>
        <b/>
        <sz val="12"/>
        <color rgb="FF000000"/>
        <rFont val="Calibri"/>
        <scheme val="minor"/>
      </rPr>
      <t xml:space="preserve">Pontiac Food Pantry: </t>
    </r>
    <r>
      <rPr>
        <sz val="12"/>
        <color rgb="FF000000"/>
        <rFont val="Calibri"/>
        <scheme val="minor"/>
      </rPr>
      <t>248-920-6000 x2225</t>
    </r>
  </si>
  <si>
    <r>
      <rPr>
        <b/>
        <sz val="12"/>
        <color rgb="FF000000"/>
        <rFont val="Calibri"/>
        <scheme val="minor"/>
      </rPr>
      <t>Emergency Food</t>
    </r>
    <r>
      <rPr>
        <sz val="12"/>
        <color rgb="FF000000"/>
        <rFont val="Calibri"/>
        <scheme val="minor"/>
      </rPr>
      <t xml:space="preserve">: food@lighthousemi.org
</t>
    </r>
    <r>
      <rPr>
        <b/>
        <sz val="12"/>
        <color rgb="FF000000"/>
        <rFont val="Calibri"/>
        <scheme val="minor"/>
      </rPr>
      <t>Emergency Shelter</t>
    </r>
    <r>
      <rPr>
        <sz val="12"/>
        <color rgb="FF000000"/>
        <rFont val="Calibri"/>
        <scheme val="minor"/>
      </rPr>
      <t xml:space="preserve">: shelter@lighthousemi.org
</t>
    </r>
    <r>
      <rPr>
        <b/>
        <sz val="12"/>
        <color rgb="FF000000"/>
        <rFont val="Calibri"/>
        <scheme val="minor"/>
      </rPr>
      <t>Transitional Housing</t>
    </r>
    <r>
      <rPr>
        <sz val="12"/>
        <color rgb="FF000000"/>
        <rFont val="Calibri"/>
        <scheme val="minor"/>
      </rPr>
      <t xml:space="preserve"> (Priscilla Williams): pwilliams@lighthousemi.org
</t>
    </r>
    <r>
      <rPr>
        <b/>
        <sz val="12"/>
        <color rgb="FF000000"/>
        <rFont val="Calibri"/>
        <scheme val="minor"/>
      </rPr>
      <t>Permanent Supportive Housing</t>
    </r>
    <r>
      <rPr>
        <sz val="12"/>
        <color rgb="FF000000"/>
        <rFont val="Calibri"/>
        <scheme val="minor"/>
      </rPr>
      <t xml:space="preserve"> (Princess Staples): pstaples@lighthousemi.org
</t>
    </r>
    <r>
      <rPr>
        <b/>
        <sz val="12"/>
        <color rgb="FF000000"/>
        <rFont val="Calibri"/>
        <scheme val="minor"/>
      </rPr>
      <t xml:space="preserve">Centers for Working Families </t>
    </r>
    <r>
      <rPr>
        <sz val="12"/>
        <color rgb="FF000000"/>
        <rFont val="Calibri"/>
        <scheme val="minor"/>
      </rPr>
      <t>(Courtland Sargent): csargent@lighthousemi.org</t>
    </r>
  </si>
  <si>
    <t>https://lighthousemi.org/</t>
  </si>
  <si>
    <r>
      <rPr>
        <b/>
        <sz val="12"/>
        <color rgb="FF000000"/>
        <rFont val="Calibri"/>
        <scheme val="minor"/>
      </rPr>
      <t xml:space="preserve">Emergency Services:
</t>
    </r>
    <r>
      <rPr>
        <sz val="12"/>
        <color rgb="FF000000"/>
        <rFont val="Calibri"/>
        <scheme val="minor"/>
      </rPr>
      <t xml:space="preserve">Emergency Food and Supplies, Homelessness Prevention, Emergency Shelter, Runaway &amp; Homeless Youth (RHY)
</t>
    </r>
    <r>
      <rPr>
        <b/>
        <sz val="12"/>
        <color rgb="FF000000"/>
        <rFont val="Calibri"/>
        <scheme val="minor"/>
      </rPr>
      <t xml:space="preserve">Stability Services:
</t>
    </r>
    <r>
      <rPr>
        <sz val="12"/>
        <color rgb="FF000000"/>
        <rFont val="Calibri"/>
        <scheme val="minor"/>
      </rPr>
      <t xml:space="preserve">Rehousing Programs, Supportive Services, Transitional Housing, Permanent Supportive Housing, Centers for Working Families, Handup
</t>
    </r>
    <r>
      <rPr>
        <b/>
        <sz val="12"/>
        <color rgb="FF000000"/>
        <rFont val="Calibri"/>
        <scheme val="minor"/>
      </rPr>
      <t xml:space="preserve">Systems Change &amp; Community Development
</t>
    </r>
    <r>
      <rPr>
        <sz val="12"/>
        <color rgb="FF000000"/>
        <rFont val="Calibri"/>
        <scheme val="minor"/>
      </rPr>
      <t>Affordable Housing Development</t>
    </r>
  </si>
  <si>
    <t>Lincoln Behavioral Services</t>
  </si>
  <si>
    <t>Mental Health for Child, Adult, &amp; Family</t>
  </si>
  <si>
    <t>(313) 450-4500
(866) 462-6730
TTY: (800) 649-3777</t>
  </si>
  <si>
    <t>info@lbscares.org</t>
  </si>
  <si>
    <t>https://www.lbscares.org/</t>
  </si>
  <si>
    <t>Child &amp; Family Services, Infant Mental Health, The Gathering Place Clubhouse (PSR), Assertive Community Treatment(ACT), Adult and Children Services, Primary Care Center</t>
  </si>
  <si>
    <t>Lions Bear Lake Camp</t>
  </si>
  <si>
    <t>Camps for Visually Impaired as well as Deaf and Hard of Hearing ages 6-16</t>
  </si>
  <si>
    <t>3409 N. Five Lakes Rd</t>
  </si>
  <si>
    <t>Lapeer</t>
  </si>
  <si>
    <t>(810) 245-0726</t>
  </si>
  <si>
    <t>traci@bearlakecamp.org</t>
  </si>
  <si>
    <t>www.bearlakecamp.org</t>
  </si>
  <si>
    <t xml:space="preserve">Visually Impaired and Blind Camp, Deaf and Hard of Hearing Camp, Deaf and Hard of Hearing Family Camp, </t>
  </si>
  <si>
    <t>Maggie's Wigs 4 Kids</t>
  </si>
  <si>
    <t>Multiple services for children and teens with hair loss. Including wigs for NO CHARGE. 
They accept hair donations of 10" or more (see website for full requirements) and there are Registered Salons where you can make sure your hair is properly collected for donation.</t>
  </si>
  <si>
    <t>30130 Harper Ave</t>
  </si>
  <si>
    <t>St. Cair Shores</t>
  </si>
  <si>
    <t>48082</t>
  </si>
  <si>
    <t>(586) 772-6656</t>
  </si>
  <si>
    <t>maggie@wigs4kids.org</t>
  </si>
  <si>
    <t>https://www.wigs4kids.org/</t>
  </si>
  <si>
    <t>"Helping the self-esteem of children" Participants are provided with wigs and hair hats based on their needs. After an initial consultation, each child receives a customized, cut and styled wig. They also receive a kit and follow up visits to maintain and care for their wig and hair hat.
They now have a Wellness Center that includes Makeup &amp; Skin Care for Self-Image, Fitness &amp; Chair Massage, Counseling, Enchanted Tea Room, Nutrition, Angel Memory Garden, Nail Services, and VR 4 Kids Program. They are also lobbying to get health insurance to cover the cost of wigs for children.</t>
  </si>
  <si>
    <t>Make-A-Wish Foundation</t>
  </si>
  <si>
    <t>Works to fulfill a wish of children aged 3-17 with a critical illness (doesn't need to be terminal)</t>
  </si>
  <si>
    <t>https://www.wish.org/</t>
  </si>
  <si>
    <t>Family members or medical professionals with detailed knowledge of the child's condition can refer a child to have their wish fulfilled, once in their lifetime. Meant to be something that will bring them joy during their life-threating illness.</t>
  </si>
  <si>
    <t>March of Dimes</t>
  </si>
  <si>
    <t>Grief resources for Pregnancy and Newborn Loss</t>
  </si>
  <si>
    <t>March of Dimes National Office</t>
  </si>
  <si>
    <t>1550 Crystal Dr, Suite 1300</t>
  </si>
  <si>
    <t>Arlington</t>
  </si>
  <si>
    <t>VA</t>
  </si>
  <si>
    <t>22202</t>
  </si>
  <si>
    <t>Helpline: 
1-888-663-4637 
(888-MODIMES)</t>
  </si>
  <si>
    <t>https://www.marchofdimes.org
https://www.marchofdimes.org/find-support/topics/miscarriage-loss-grief/dealing-grief-after-death-your-baby</t>
  </si>
  <si>
    <t>Will send resources to families directly impacted by perinatel losses due to miscarriage, ectopic pregnancy, stillbirth, or neonatal death.</t>
  </si>
  <si>
    <t>Mental Health America</t>
  </si>
  <si>
    <t>Mental Health Screening and searchable mental health resources and providers list</t>
  </si>
  <si>
    <t>500 Montgomery Street</t>
  </si>
  <si>
    <t>Suite 820</t>
  </si>
  <si>
    <t>Alexandria</t>
  </si>
  <si>
    <t>(703) 684-7722
(800) 969-6642</t>
  </si>
  <si>
    <t>https://screening.mhanational.org/screening-tools</t>
  </si>
  <si>
    <t>Online mental health screening</t>
  </si>
  <si>
    <t>Mercy Education Project</t>
  </si>
  <si>
    <t>Free classes and tutoring for women and girls who are economically disadvantaged. Transportation to and from classes and tutoring is available for participants who need it. English and Spanish available.</t>
  </si>
  <si>
    <t>1450 Howard St.</t>
  </si>
  <si>
    <t>48216</t>
  </si>
  <si>
    <t>Carol Krumbach: ckrumback@mercyed.net</t>
  </si>
  <si>
    <t>https://www.mercyed.net/
https://www.mercyed.net/womens-program
https://www.mercyed.net/girls-program</t>
  </si>
  <si>
    <r>
      <rPr>
        <sz val="12"/>
        <color rgb="FF000000"/>
        <rFont val="Calibri"/>
        <scheme val="minor"/>
      </rPr>
      <t xml:space="preserve">Located in the Corktown area of Detroit. 
</t>
    </r>
    <r>
      <rPr>
        <b/>
        <sz val="12"/>
        <color rgb="FF000000"/>
        <rFont val="Calibri"/>
        <scheme val="minor"/>
      </rPr>
      <t>Womens' Program</t>
    </r>
    <r>
      <rPr>
        <sz val="12"/>
        <color rgb="FF000000"/>
        <rFont val="Calibri"/>
        <scheme val="minor"/>
      </rPr>
      <t xml:space="preserve"> - We believe that education is the key to social and economic equity. When one woman empowers herself with an education, a ripple effect of success occurs within her family and community. 
We provide:
- Adult basic education courses
- GED preparation classes 
- Onsite learning, with hybrid learning options for students who qualify
All of our classes are:
- gender-specific 
- student-centric
- free of charge
</t>
    </r>
    <r>
      <rPr>
        <b/>
        <sz val="12"/>
        <color rgb="FF000000"/>
        <rFont val="Calibri"/>
        <scheme val="minor"/>
      </rPr>
      <t xml:space="preserve">Girls' Program
</t>
    </r>
    <r>
      <rPr>
        <sz val="12"/>
        <color rgb="FF000000"/>
        <rFont val="Calibri"/>
        <scheme val="minor"/>
      </rPr>
      <t>Supports girls in grades 2-12 through education, leadership development, and cultural enrichment. Includes one-on-one tutoring in reading or math after school. MEP also offers a College and Career Readiness (CCR) program for college-bound 11th and 12th grade students. MEP provides girls with STEAM and leadership opportunities in the summer Emerging Leaders Program. 
MEP busca apoyar a las niñas en los grados 2-12 a través de la educación, el desarrollo del liderazgo y el enriquecimiento cultural. Los programas para niñas incluyen tutoría individual en lectura o matemáticas después de la escuela. MEP también ofrece un programa de preparación universitaria y profesional (CCR, por sus siglas en inglés) para estudiantes de 11.º y 12.º grado que están decididos a ir a la universidad. MEP brinda a las niñas STEAM y oportunidades de liderazgo en el Programa de Líderes Emergentes de verano.</t>
    </r>
  </si>
  <si>
    <t>Michigan Cancer Support Network</t>
  </si>
  <si>
    <t>Support for cancer patients and their caregivers</t>
  </si>
  <si>
    <t>22882 Orchard Lake Rd</t>
  </si>
  <si>
    <t>Farmington</t>
  </si>
  <si>
    <t>248-482-8300</t>
  </si>
  <si>
    <t>chuck@mcancersupportnetwork.org</t>
  </si>
  <si>
    <t>https://mcancersupportnetwork.org/</t>
  </si>
  <si>
    <t>Cancer exercise, non-emergency rides, expense assistance, caregiver counseling, patient counseling</t>
  </si>
  <si>
    <t>Michigan HomeCare &amp; Hospice Association</t>
  </si>
  <si>
    <t>Advocacy and Education for Caretakers
Hospice Provider Search</t>
  </si>
  <si>
    <t>2140 University Park Drive</t>
  </si>
  <si>
    <t>Suite 220</t>
  </si>
  <si>
    <t>Okemos</t>
  </si>
  <si>
    <t>48864</t>
  </si>
  <si>
    <t>(517) 349-8089</t>
  </si>
  <si>
    <t>info@mhha.org</t>
  </si>
  <si>
    <t>https://www.mhha.org/</t>
  </si>
  <si>
    <t>Searchable directory for Hospice and At-Home care providers in Michigan, Education resources for caretakers, and advocacy</t>
  </si>
  <si>
    <t>Michigan Medicine Grief and Support</t>
  </si>
  <si>
    <t>Grief Support following the loss of a loved one (Adult or Child)</t>
  </si>
  <si>
    <t>Office of Decedent Affairs: 734-232-4919</t>
  </si>
  <si>
    <t>SocWk-ODA@med.umich.edu</t>
  </si>
  <si>
    <t>https://www.uofmhealth.org/patient-visitor-guide/grief-resources-support</t>
  </si>
  <si>
    <t>Michigan Resources for Grieving Families</t>
  </si>
  <si>
    <t>Grief Support Listing PDF (our listed address is the old one)</t>
  </si>
  <si>
    <t>https://bit.ly/2SdRVwv</t>
  </si>
  <si>
    <t>PDF created by the State that lists Michigan agencies and facilities that providing grief support services, listed by County</t>
  </si>
  <si>
    <t>Michigan Veteran Resource Service Center</t>
  </si>
  <si>
    <t>Assists veterans with Housing, emergency assistance, education assistance, DD214s, etc.</t>
  </si>
  <si>
    <t>800-MICH-VET
800-642-4838</t>
  </si>
  <si>
    <t>https://www.michigan.gov/mvaa</t>
  </si>
  <si>
    <t>A resource center connecting veterans and their families to state programs, federal benefits, and local resources.</t>
  </si>
  <si>
    <t>Mothers Against Drunk Driving (MADD)</t>
  </si>
  <si>
    <t>education, resources, and advocacy for bereaved families</t>
  </si>
  <si>
    <t>511 E. John Carpenter Freeway</t>
  </si>
  <si>
    <t>Suite 700</t>
  </si>
  <si>
    <t>Irving</t>
  </si>
  <si>
    <t>TX</t>
  </si>
  <si>
    <t>75062-8187</t>
  </si>
  <si>
    <r>
      <rPr>
        <sz val="12"/>
        <color rgb="FF000000"/>
        <rFont val="Calibri"/>
        <scheme val="minor"/>
      </rPr>
      <t xml:space="preserve">214-744-6233
800-GET-MADD
877-ASK-MADD (877-275-6233)
</t>
    </r>
    <r>
      <rPr>
        <b/>
        <sz val="12"/>
        <color rgb="FF000000"/>
        <rFont val="Calibri"/>
        <scheme val="minor"/>
      </rPr>
      <t>24/7 Victim Help Line</t>
    </r>
    <r>
      <rPr>
        <sz val="12"/>
        <color rgb="FF000000"/>
        <rFont val="Calibri"/>
        <scheme val="minor"/>
      </rPr>
      <t>:
1-877-MADD-HELP
(1-877-623-3435)</t>
    </r>
  </si>
  <si>
    <t>https://madd.org/</t>
  </si>
  <si>
    <t xml:space="preserve">Support for survivors of drunk or drugged driving, advocates for legislation to prevent drunk driving, and information for parents to learn ways to help prevent their children from driving drunk. </t>
  </si>
  <si>
    <t>My Mental Health Wellness - Kristin Hammoud, PMH-CNS-NP</t>
  </si>
  <si>
    <t>Grief Therapy and pharmacological services. Phone number is for texting</t>
  </si>
  <si>
    <t>Free 15-minute initial consultation. Deals with grief. Has been a volunteer with us before.</t>
  </si>
  <si>
    <t>Myride2</t>
  </si>
  <si>
    <t>Transportation options for seniors and adults with disabilities</t>
  </si>
  <si>
    <t>855-myride2
855-697-4332
TTY: (800) 649-3777 (Michigan Relay)</t>
  </si>
  <si>
    <t>https://www.myride2.com/</t>
  </si>
  <si>
    <t>Myride2 is a service that helps seniors and adults with disabilities in Macomb, Oakland, Washtenaw and Wayne counties find transportation options. Mobility Specialists will work with you and local transportation providers to find the best options for you.
Also provides information on older driver safety &amp; helpful tips, and travel training - how to use public transportation in group or one-on-one settings.</t>
  </si>
  <si>
    <t>NAMI Metro</t>
  </si>
  <si>
    <t xml:space="preserve">Mental Health Support Groups for individuals or their Families. National Alliance on Mental Illness - Metro-Oakland, Macomb, &amp; Wayne Counties. </t>
  </si>
  <si>
    <t>PO Box 852</t>
  </si>
  <si>
    <t>Northville</t>
  </si>
  <si>
    <r>
      <rPr>
        <b/>
        <sz val="12"/>
        <color rgb="FF000000"/>
        <rFont val="Calibri"/>
      </rPr>
      <t>Helpline</t>
    </r>
    <r>
      <rPr>
        <sz val="12"/>
        <color rgb="FF000000"/>
        <rFont val="Calibri"/>
      </rPr>
      <t xml:space="preserve">: 
(248) 773-2296
</t>
    </r>
    <r>
      <rPr>
        <b/>
        <sz val="12"/>
        <color rgb="FF000000"/>
        <rFont val="Calibri"/>
      </rPr>
      <t>Admin Office</t>
    </r>
    <r>
      <rPr>
        <sz val="12"/>
        <color rgb="FF000000"/>
        <rFont val="Calibri"/>
      </rPr>
      <t xml:space="preserve">:
(248) 348-7197
</t>
    </r>
    <r>
      <rPr>
        <b/>
        <sz val="12"/>
        <color rgb="FF000000"/>
        <rFont val="Calibri"/>
      </rPr>
      <t xml:space="preserve">text </t>
    </r>
    <r>
      <rPr>
        <sz val="12"/>
        <color rgb="FF000000"/>
        <rFont val="Calibri"/>
      </rPr>
      <t xml:space="preserve">“helpline” to 62640
</t>
    </r>
    <r>
      <rPr>
        <b/>
        <sz val="12"/>
        <color rgb="FF000000"/>
        <rFont val="Calibri"/>
      </rPr>
      <t xml:space="preserve">Oakland County 
</t>
    </r>
    <r>
      <rPr>
        <sz val="12"/>
        <color rgb="FF000000"/>
        <rFont val="Calibri"/>
      </rPr>
      <t xml:space="preserve">(800) 231-1127
</t>
    </r>
    <r>
      <rPr>
        <b/>
        <sz val="12"/>
        <color rgb="FF000000"/>
        <rFont val="Calibri"/>
      </rPr>
      <t xml:space="preserve">Wayne County 
</t>
    </r>
    <r>
      <rPr>
        <sz val="12"/>
        <color rgb="FF000000"/>
        <rFont val="Calibri"/>
      </rPr>
      <t xml:space="preserve">(800) 241-4949
</t>
    </r>
    <r>
      <rPr>
        <b/>
        <sz val="12"/>
        <color rgb="FF000000"/>
        <rFont val="Calibri"/>
      </rPr>
      <t xml:space="preserve">Macomb County 
</t>
    </r>
    <r>
      <rPr>
        <sz val="12"/>
        <color rgb="FF000000"/>
        <rFont val="Calibri"/>
      </rPr>
      <t>(586) 307-9100</t>
    </r>
  </si>
  <si>
    <t>support@namimetro.org</t>
  </si>
  <si>
    <t>https://namimetro.org/</t>
  </si>
  <si>
    <t>NAMI Metro is grass roots, all volunteer non-profit organization dedicated to improving the quality of life for persons with serious mental illness and their families through, advocacy, support and education.  In addition, NAMI Metro promotes research that will lead to improvements for all those diagnosed and living with a mental illness.  It is our endeavor to erase the stigma that is associated with mental illness and we will not rest until mental illness is accepted the same as any other illness.</t>
  </si>
  <si>
    <t>NAMI Michigan Director</t>
  </si>
  <si>
    <t>Mental Health Training for Police Officers</t>
  </si>
  <si>
    <t>kfischer@namimi.org</t>
  </si>
  <si>
    <t>https://namimi.org/</t>
  </si>
  <si>
    <t>Kevin Fischer - Director of NAMI Michigan
Provides training to Police Officers</t>
  </si>
  <si>
    <t>National Alcohol Hotline</t>
  </si>
  <si>
    <t>Hotline</t>
  </si>
  <si>
    <t>800-331-2900</t>
  </si>
  <si>
    <t>National Center for PTSD</t>
  </si>
  <si>
    <t>PTSD supports for Veterans and their families. Resources and Mobile Apps.</t>
  </si>
  <si>
    <t>PTSD Information Voicemail: 
(802) 296-6300</t>
  </si>
  <si>
    <t>ncptsd@va.gov</t>
  </si>
  <si>
    <t>https://www.ptsd.va.gov/</t>
  </si>
  <si>
    <t>Veterans Affairs PTSD website has information and resources about PTSD, as well as videos and mobile apps for Veterans and their Families/Friends, as well as resources for service providers.</t>
  </si>
  <si>
    <t>National Center for School Crisis and Bereavement</t>
  </si>
  <si>
    <t>Helps schools support grieving students</t>
  </si>
  <si>
    <t>Children’s Hospital Los Angeles
Mailstop #53</t>
  </si>
  <si>
    <t>4650 Sunset Blvd.</t>
  </si>
  <si>
    <t>Los Angeles</t>
  </si>
  <si>
    <t>877-53-NCSCB
877-536-2722</t>
  </si>
  <si>
    <t>info@schoolcrisiscenter.org</t>
  </si>
  <si>
    <t>https://www.schoolcrisiscenter.org/</t>
  </si>
  <si>
    <t>National Drug and Alcohol Abuse Hotline</t>
  </si>
  <si>
    <t>888-506-0699</t>
  </si>
  <si>
    <t>National Institute of Mental Health</t>
  </si>
  <si>
    <t>Mental Health Conditions: Information and Resources</t>
  </si>
  <si>
    <t>6001 Executive Boulevard</t>
  </si>
  <si>
    <t>Room 6200, MSC 9663</t>
  </si>
  <si>
    <t>Bethesda</t>
  </si>
  <si>
    <t>MD</t>
  </si>
  <si>
    <t>20892-9663</t>
  </si>
  <si>
    <r>
      <t xml:space="preserve">301-443-4513
866-615-NIMH(6464)
</t>
    </r>
    <r>
      <rPr>
        <b/>
        <sz val="12"/>
        <color rgb="FF000000"/>
        <rFont val="Calibri"/>
        <scheme val="minor"/>
      </rPr>
      <t>TTY</t>
    </r>
    <r>
      <rPr>
        <sz val="12"/>
        <color rgb="FF000000"/>
        <rFont val="Calibri"/>
        <scheme val="minor"/>
      </rPr>
      <t xml:space="preserve">: 301-443-8431
</t>
    </r>
    <r>
      <rPr>
        <b/>
        <sz val="12"/>
        <color rgb="FF000000"/>
        <rFont val="Calibri"/>
        <scheme val="minor"/>
      </rPr>
      <t>TTY</t>
    </r>
    <r>
      <rPr>
        <sz val="12"/>
        <color rgb="FF000000"/>
        <rFont val="Calibri"/>
        <scheme val="minor"/>
      </rPr>
      <t>: 866-415-8051</t>
    </r>
  </si>
  <si>
    <t>nimhinfo@nih.gov</t>
  </si>
  <si>
    <t>https://www.nimh.nih.gov/</t>
  </si>
  <si>
    <t>Mental Health articles, information, finding treatment, studies, science updates, brochures and publications.</t>
  </si>
  <si>
    <t>National Poison Control Center</t>
  </si>
  <si>
    <t>Helpline for possible poisoning</t>
  </si>
  <si>
    <t>800-222-1222</t>
  </si>
  <si>
    <t>24/7 - Useful for when children eat something they shouldn't. They can help determine whether the person can be treated at home (and how), or whether they need emergency services.</t>
  </si>
  <si>
    <t>National Suicide Prevention Lifeline</t>
  </si>
  <si>
    <t>24/7 phone line for people in crisis or considering suicide</t>
  </si>
  <si>
    <t>1-800-273-8255</t>
  </si>
  <si>
    <t>New Day Foundation for Families Fighting Cancer</t>
  </si>
  <si>
    <t>Cancer-specific support for families</t>
  </si>
  <si>
    <t>245 Barclay Cir</t>
  </si>
  <si>
    <t>Suite 300</t>
  </si>
  <si>
    <t>Rochester HIlls</t>
  </si>
  <si>
    <t>(248) 648-1105</t>
  </si>
  <si>
    <t>newdayff@gmail.com</t>
  </si>
  <si>
    <t>www.foundationforfamilies.org</t>
  </si>
  <si>
    <t>A financial bridge for Michigan families fighting cancer</t>
  </si>
  <si>
    <t>New Normal Grief Consulting</t>
  </si>
  <si>
    <t>Grief Consulting via Phone, Zoom, or In-Person</t>
  </si>
  <si>
    <t>Rochester Hills</t>
  </si>
  <si>
    <t>call/text 
(248) 825-3529</t>
  </si>
  <si>
    <t>Jenny@newnormalgriefconsulting.com</t>
  </si>
  <si>
    <t>https://newnormalgriefconsulting.com/</t>
  </si>
  <si>
    <t>Free 30 minute initial consultation.</t>
  </si>
  <si>
    <t>New Oakland Family Centers</t>
  </si>
  <si>
    <t>Mental Health Services, Eating disorder treatment, Face to Face, Intensive Crisis Stabilization, outpatient, ages 3 and up</t>
  </si>
  <si>
    <r>
      <rPr>
        <b/>
        <sz val="12"/>
        <color rgb="FF000000"/>
        <rFont val="Calibri"/>
        <scheme val="minor"/>
      </rPr>
      <t>24/7 Emergency</t>
    </r>
    <r>
      <rPr>
        <sz val="12"/>
        <color rgb="FF000000"/>
        <rFont val="Calibri"/>
        <scheme val="minor"/>
      </rPr>
      <t xml:space="preserve">: 
(877) 800-1650
</t>
    </r>
    <r>
      <rPr>
        <b/>
        <sz val="12"/>
        <color rgb="FF000000"/>
        <rFont val="Calibri"/>
        <scheme val="minor"/>
      </rPr>
      <t>Non-emergency</t>
    </r>
    <r>
      <rPr>
        <sz val="12"/>
        <color rgb="FF000000"/>
        <rFont val="Calibri"/>
        <scheme val="minor"/>
      </rPr>
      <t>: 
(800) 395-3223</t>
    </r>
  </si>
  <si>
    <t>https://newoakland.org/</t>
  </si>
  <si>
    <t xml:space="preserve">FACE to FACE: 24 hour partial hospital program for therapy, Crisis: for individuals who would meet th criteria for psychiatric hospital admissions who could be stabilized using less restrictive treatments, Mental Health treatment, Medication, </t>
  </si>
  <si>
    <t>New York Life Foundation</t>
  </si>
  <si>
    <t>Downloadable Resources for families of grieving children</t>
  </si>
  <si>
    <t>http://www.AChildinGrief.com</t>
  </si>
  <si>
    <t xml:space="preserve">https://www.newyorklife.com/foundation/bereavement-support
</t>
  </si>
  <si>
    <t>No Place Like Home Health</t>
  </si>
  <si>
    <t>Home Healthcare - Medical and Non-Medical</t>
  </si>
  <si>
    <t>37695 Pembroke Ave</t>
  </si>
  <si>
    <t>(734) 259-4200</t>
  </si>
  <si>
    <t>https://www.nplhh.com/</t>
  </si>
  <si>
    <t>In-Home care services include Medical and Non-Medical. Such as: Personal Assistance, Companionship, Light Housekeeping, Errands and Transportation, Meal Preparation</t>
  </si>
  <si>
    <t>Northville Youth Network</t>
  </si>
  <si>
    <t>Youth Assistance/Court Diversion, Support Services, Mental Health</t>
  </si>
  <si>
    <t>Northville Community Center
303 W. Main Street</t>
  </si>
  <si>
    <t>248-348-5800</t>
  </si>
  <si>
    <t>youthnetwork@twp.northville.mi.us</t>
  </si>
  <si>
    <t>https://www.twp.northville.mi.us/services/northville-youth-network</t>
  </si>
  <si>
    <t>Northville Youth Network services are available to families who reside in the City of Northville, the Charter Township of Northville and the Northville Public School District.</t>
  </si>
  <si>
    <t>OK2SAY - Michigan's  Student Safety Program</t>
  </si>
  <si>
    <t>Confidentially report school or student safety concerns.
Online toolkits for staff, students, parents about abuse, suicide prevention, bullying, etc.</t>
  </si>
  <si>
    <t>Text: OK2SAY (652729)
Call: 8-555-OK2SAY
(855-565-2729)
+ Mobile Apps</t>
  </si>
  <si>
    <t>OK2SAY@mi.gov</t>
  </si>
  <si>
    <t>https://www.michigan.gov/ok2say
https://ok2say.state.mi.us/ &lt;-- Online form</t>
  </si>
  <si>
    <t>Anyone can report tips confidentially on criminal activities or potential harm directed at students, school employees, or schools.
Tips can be submitted 24 hours a day, 7 days a week. Phone call, Text, Email, Mobile apps (App Store and Google Play), or report directly through the website.</t>
  </si>
  <si>
    <t>Optalis Health &amp; Rehabilitation of Canton</t>
  </si>
  <si>
    <t>Skilled Nursing, Physical Rehabilitation, Long-Term Care, Respite Care</t>
  </si>
  <si>
    <t>7025 North Lilley Rd</t>
  </si>
  <si>
    <t>734-394-3100</t>
  </si>
  <si>
    <t>https://www.optalishealthcare.com/location/canton/</t>
  </si>
  <si>
    <t>Long-Term or Short-Term Skilled Nursing stays, Respite Care, Hospice Care, Managed Care.</t>
  </si>
  <si>
    <t>PACE (Program for All-Inclusive Care for the Elderly)</t>
  </si>
  <si>
    <t>Insurance program focusing on keeping seniors in their homes and preventing the need for nursing homes.</t>
  </si>
  <si>
    <t>https://www.pacesemi.org/</t>
  </si>
  <si>
    <t>All-inclusive care, all under one roof, and we can come to you.
As you get older, you deserve more comprehensive care. If you’re age 55 or older with chronic health conditions or disabilities, PACE Southeast Michigan will help you stay one step ahead.
PACE offers a unique line-up of coordinated care to help you stay in your home and community longer.
You can benefit from medical services like primary care, dental, vision, physical therapy, and more in our day centers, filled with caring staff and social activities. We’ll even pick you up and drop you off at the end of the day. Or we can serve you in the comfort of your home.</t>
  </si>
  <si>
    <t>Pantry Net (Gleaner's)</t>
  </si>
  <si>
    <t>Food Pantry Locator</t>
  </si>
  <si>
    <t>Rotating locations</t>
  </si>
  <si>
    <t>866-GLEANER 
866-453-2637</t>
  </si>
  <si>
    <t>https://pantrynet.org/</t>
  </si>
  <si>
    <t>Locator tool for food pantries/food distributions by location. There is also a rotating schedule of drive-up Mobile food distributions.</t>
  </si>
  <si>
    <t>Parents of Murdered Children - Metro Detroit</t>
  </si>
  <si>
    <t>Support for the families and friends of those who have died by violence. Ask The Experts, Second Opinion, Parole Block, Murder Wall</t>
  </si>
  <si>
    <t>PO Box 34</t>
  </si>
  <si>
    <t>Royal Oak</t>
  </si>
  <si>
    <t>48068-0034</t>
  </si>
  <si>
    <t>248-360-9692, 248-217-7725</t>
  </si>
  <si>
    <t>jgrazioli0773@wideopenwest.com</t>
  </si>
  <si>
    <t>https://www.pomc.org/
https://www.pomc.org/chapters/metro-detroit-chapter-2/</t>
  </si>
  <si>
    <t>Chapter Leader: Joe Grazioli
Meets 2nd Thursday of the month Time: 6:30 pm-8:30 pm, at St. David’s Episcopal Church Hall in Southfield and via Zoom</t>
  </si>
  <si>
    <t>Parents of Murdered Children - Saginaw County</t>
  </si>
  <si>
    <t>PO Box 5444</t>
  </si>
  <si>
    <t>Saginaw</t>
  </si>
  <si>
    <t>48603</t>
  </si>
  <si>
    <t>989-443-4356</t>
  </si>
  <si>
    <t>Pomcsaginaw7@gmail.com</t>
  </si>
  <si>
    <t>https://www.pomc.org/
https://www.pomc.org/chapters/saginaw-county-chapter-2/</t>
  </si>
  <si>
    <t>Chapter Leader: Tamara Tucker 
4th Saturday of each month, Time: 3:00 pm – 4:30 pm, Contact Chapter email or phone number for directions. 
Also has a Facebook group.</t>
  </si>
  <si>
    <t>Pasadena Villa Outpatient – Troy</t>
  </si>
  <si>
    <t>Mental Health - Partial hospitalization program (PHP), Intensive Outpatiend Program (IOP)</t>
  </si>
  <si>
    <t xml:space="preserve"> 5440 Corporate Drive </t>
  </si>
  <si>
    <t>Suite 125</t>
  </si>
  <si>
    <t>248-550-0369
855-401-1117</t>
  </si>
  <si>
    <t>https://odysseyoutpatient.com/troy</t>
  </si>
  <si>
    <t>Outpatient mental health facility that offers 5-days/week 6-hour Partial-hospitalization program, and 3-5 days/week 3-hour Intensive Outpatient Program. The Intensive Outpatient Program also has a virtual option for daytime or evening.</t>
  </si>
  <si>
    <t>PCS Counseling</t>
  </si>
  <si>
    <t>Counseling, Mental Health, Integrated Health</t>
  </si>
  <si>
    <t>41740 Six Mile Rd</t>
  </si>
  <si>
    <t>Suites 103-105</t>
  </si>
  <si>
    <t>734-542-6969</t>
  </si>
  <si>
    <t>office@pcs-counseling.com</t>
  </si>
  <si>
    <t>https://pcs-global.com/</t>
  </si>
  <si>
    <t>Children, Adolescents, Adults, Seniors
Accepts Insurance, Out of Network Insurance, Cash Pay.
Website searchable by Clinical Specialties and Services</t>
  </si>
  <si>
    <t>Project Rachel</t>
  </si>
  <si>
    <t xml:space="preserve">Grief: Infant-loss due to abortion. Faith-based. </t>
  </si>
  <si>
    <t>888-RACHEL5
 888-722-4355</t>
  </si>
  <si>
    <t>projectrachel@aod.org (Detroit)
projectrachel@dioceseofsaginaw.org</t>
  </si>
  <si>
    <t>https://hopeafterabortion.com/</t>
  </si>
  <si>
    <t>It’s normal to grieve a pregnancy loss, including the loss of a child by abortion. It can form a hole in one’s heart, a hole so deep that sometimes it seems nothing can fill the emptiness. You are not alone.</t>
  </si>
  <si>
    <t>Psychology Today</t>
  </si>
  <si>
    <t>Mental Health, Therapy/Help Finder, Virtual Magazine</t>
  </si>
  <si>
    <t>https://www.psychologytoday.com/us</t>
  </si>
  <si>
    <t>Psychology Today's website has a free search option for help by category of need and location with many filters including finding a therapist of your same religion, culture, language, etc in addition to having their Magazine Articles available online.</t>
  </si>
  <si>
    <t>PTSD Foundation of America</t>
  </si>
  <si>
    <t>Helpline for those suffering PTSD</t>
  </si>
  <si>
    <t>877-717-PTSD
877-717-7873</t>
  </si>
  <si>
    <t>Business Hours</t>
  </si>
  <si>
    <t>Remembering Cherubs</t>
  </si>
  <si>
    <t>Grief: Pregnancy/Infant Loss</t>
  </si>
  <si>
    <t>1420 Washington Blvd</t>
  </si>
  <si>
    <t>Suite 301</t>
  </si>
  <si>
    <t xml:space="preserve">48226 </t>
  </si>
  <si>
    <t>313-617-9254</t>
  </si>
  <si>
    <t>info@rememberingcherubs.org</t>
  </si>
  <si>
    <t>https://www.rememberingcherubs.org/</t>
  </si>
  <si>
    <t>"A Resource Center for Pregnancy &amp; Infant Loss." Free Resources, Care Concierge, Ongoing Toolkit for those who have lost a pregnancy or infant.</t>
  </si>
  <si>
    <t>Reset Brain + Body</t>
  </si>
  <si>
    <t>Integrative Mental Health services for adults and adolescents ages 12+. Locations in Plymouth, Northville, Ann Arbor, and Farmington</t>
  </si>
  <si>
    <t>info@resetbrainandbody.com</t>
  </si>
  <si>
    <t>https://www.resetbrainandbody.com/</t>
  </si>
  <si>
    <t>Our elevated approach integrates mind and body, creating pathways to healing that conventional therapy often misses. Our team of 35+ specialized clinicians brings tools that address not just what you think, but how you feel in your body—unlocking the deep-seated patterns keeping you stuck.
Somatic therapy, mindfulness-based CBT, creative expression, trauma and deep healing therapy, and foundational wellness</t>
  </si>
  <si>
    <t>Resilient Heart Therapy - Rick Guttersohn, LMSW</t>
  </si>
  <si>
    <t>Mentaly Health/Therapy ages 14 and up - Virtual - Takes Insurance. Podcast and Resources are also on the website.</t>
  </si>
  <si>
    <t>rick@resilientheartmi.com</t>
  </si>
  <si>
    <t xml:space="preserve">https://www.resilientheartmi.com/ </t>
  </si>
  <si>
    <t>Specialty Areas include: Grief &amp; Loss (prolonged grief, anticipatory grief, suicide &amp; overdose, traumatic loss, death of child/spouse/parent/sibling, stillbirth &amp; miscarriage; Infertility, Non-death losses such as divorce, estrangement, foster/adoption, job loss, etc.), Depression &amp; Anxiety, Shape &amp; Low Self Esteem, Difficult Life Transitions, Professional Burnout, ADHD. Primarily virtual at the moment. Limited in-person requests in Livonia.
https://www.psychologytoday.com/us/therapists/rick-guttersohn-livonia-mi/944461</t>
  </si>
  <si>
    <t>River's Bend</t>
  </si>
  <si>
    <t>Adult and Adolescent Intensive Outpatient, Partial Hospitalization, Therapy, Psychiatric Services, Adult ADHD/ADD Evaluations, Detoxification &amp; Recovery</t>
  </si>
  <si>
    <r>
      <rPr>
        <b/>
        <sz val="12"/>
        <color rgb="FF000000"/>
        <rFont val="Calibri"/>
        <scheme val="minor"/>
      </rPr>
      <t>Troy</t>
    </r>
    <r>
      <rPr>
        <sz val="12"/>
        <color rgb="FF000000"/>
        <rFont val="Calibri"/>
        <scheme val="minor"/>
      </rPr>
      <t xml:space="preserve">: 
(248) 585-3239
</t>
    </r>
    <r>
      <rPr>
        <b/>
        <sz val="12"/>
        <color rgb="FF000000"/>
        <rFont val="Calibri"/>
        <scheme val="minor"/>
      </rPr>
      <t>West Bloomfield</t>
    </r>
    <r>
      <rPr>
        <sz val="12"/>
        <color rgb="FF000000"/>
        <rFont val="Calibri"/>
        <scheme val="minor"/>
      </rPr>
      <t>: (248) 702-6132</t>
    </r>
  </si>
  <si>
    <t>https://www.riversbendpc.com/</t>
  </si>
  <si>
    <t>Our licensed therapists are trained to guide individuals through the therapeutic process while providing a safe and comfortable space to share. Our clinical team consists of professionals in social work, psychology, counseling, psychiatry, nursing, and substance use.</t>
  </si>
  <si>
    <t>ROX - Ruling Our Experiences</t>
  </si>
  <si>
    <t>Research-Based, Girl-specific program that can be used in schools for grades 5-12 to build skills and confidence.</t>
  </si>
  <si>
    <t>1335 Dublin Rd</t>
  </si>
  <si>
    <t>Suite 18A</t>
  </si>
  <si>
    <t>Columbus</t>
  </si>
  <si>
    <t>OH</t>
  </si>
  <si>
    <t>(614) 488-8080</t>
  </si>
  <si>
    <t>angelmensing@rulingourexperiences.com
info@rulingourexperiences.com</t>
  </si>
  <si>
    <t>https://www.rulingourexperiences.com/</t>
  </si>
  <si>
    <t>Ruling Our eXperiences (ROX) is the national nonprofit authority on girls. We conduct large-scale national research with girls, deliver evidence-based programs in schools nationwide and equip adults to better support and empower girls.</t>
  </si>
  <si>
    <t>SC Be Well - Schoolcraft College</t>
  </si>
  <si>
    <t>Mental Health support for students enrolled in credit courses. Immediate, short-term assistance.</t>
  </si>
  <si>
    <t>18600 Haggerty Rd</t>
  </si>
  <si>
    <t>McDowell Center</t>
  </si>
  <si>
    <t>studentrelations@schoolcraft.edu</t>
  </si>
  <si>
    <t>https://www.schoolcraft.edu/student-relations/mental-health-support/</t>
  </si>
  <si>
    <t xml:space="preserve">SC Be Well provides 24/7/365 free access for Schoolcraft students enrolled in credit classes. Offers students quick access to a counselor and countless resources for well being including mediation, mindfulness, stress management and more.  Students can also access a 24/7 crisis line. </t>
  </si>
  <si>
    <t>Seniors Helping Seniors</t>
  </si>
  <si>
    <t>In-Home services for Seniors by Seniors</t>
  </si>
  <si>
    <t>28175 Haggerty Rd</t>
  </si>
  <si>
    <t>Novi</t>
  </si>
  <si>
    <t>sheila@shsfarmingtonhills.com</t>
  </si>
  <si>
    <t>https://seniorshelpingseniors.com/</t>
  </si>
  <si>
    <t>Seniors help seniors by providing the followint services: Companionship, socialization, light housekeeping, meal preparation, Dementia/Alzheimer's care, relief of family caregiver, daily living assistance, personal care, etc.</t>
  </si>
  <si>
    <t>Six Feet Over - Lemonaid</t>
  </si>
  <si>
    <t>Financial Assistance for survivors of Suicide Loss.</t>
  </si>
  <si>
    <t>info@sixftover.org</t>
  </si>
  <si>
    <t>https://sixftover.org/lemon-aid/</t>
  </si>
  <si>
    <t>Need assistance paying for costs associated with the loss of your loved one to suicide, or need emotional and resource support? Lemon Aid may be able to help with costs associated with: Funerals and Memorial services, Granite Memorials and Headstones, Urns and Caskets, Bio-Cleaning services &amp; others</t>
  </si>
  <si>
    <t>Solid Ground Counseling</t>
  </si>
  <si>
    <t>New Moms/Postpartum Support
Counseling/Therapy
Support Groups
Mental Health Testing
Addiction
Anger Management</t>
  </si>
  <si>
    <r>
      <rPr>
        <b/>
        <sz val="12"/>
        <color rgb="FF000000"/>
        <rFont val="Calibri"/>
        <scheme val="minor"/>
      </rPr>
      <t>Plymouth Office</t>
    </r>
    <r>
      <rPr>
        <sz val="12"/>
        <color rgb="FF000000"/>
        <rFont val="Calibri"/>
        <scheme val="minor"/>
      </rPr>
      <t xml:space="preserve"> 
41100 Plymouth Road
</t>
    </r>
    <r>
      <rPr>
        <b/>
        <sz val="12"/>
        <color rgb="FF000000"/>
        <rFont val="Calibri"/>
        <scheme val="minor"/>
      </rPr>
      <t xml:space="preserve">Brighton Office
</t>
    </r>
    <r>
      <rPr>
        <sz val="12"/>
        <color rgb="FF000000"/>
        <rFont val="Calibri"/>
        <scheme val="minor"/>
      </rPr>
      <t>2000 Grand River Annex</t>
    </r>
  </si>
  <si>
    <t xml:space="preserve">Suite 110
Suite 400
</t>
  </si>
  <si>
    <t>Plymouth
Brighton</t>
  </si>
  <si>
    <t>48170
48114</t>
  </si>
  <si>
    <t>https://www.solidgroundcounseling.com</t>
  </si>
  <si>
    <t>Groups: Teen Support (13-17), Anxiety Support (18-25), New Moms/Postpartum Support, First Responders, Spouses of First Responders. Individual Counseling for all ages: Grief and Loss; Parenting Skills; Sexual Integrity and Abuse; Family Dynamics; Anger Management; Addictions. Testing. Low-cost or free available with Master's Level Interns for those who do not have coverage or cannot afford the regular practitioners.</t>
  </si>
  <si>
    <t>Starfish Family Services</t>
  </si>
  <si>
    <t>Behavioral Health, Early Childhood Education, Parenting Programs</t>
  </si>
  <si>
    <t>30000 Hiveley</t>
  </si>
  <si>
    <t>Inkster</t>
  </si>
  <si>
    <t>starfish@sfish.org</t>
  </si>
  <si>
    <t>https://www.starfishfamilyservices.org/</t>
  </si>
  <si>
    <t>A champion for children and families across metro Detroit who have limited access to essential resources such as education, healthcare, and economic opportunities</t>
  </si>
  <si>
    <t>StoneCrest Center</t>
  </si>
  <si>
    <t>IN-PATIENT Mental Health/ Behavioral Health Hospital for Adolescents, Adults, Seniors, and those with Developmental Disabilities</t>
  </si>
  <si>
    <t>15000 Gratiot Ave</t>
  </si>
  <si>
    <t>(888) 909-4977
(877) 530-5222</t>
  </si>
  <si>
    <t>https://www.stonecrestcenter.com/</t>
  </si>
  <si>
    <t>Suicide &amp; Crisis Lifeline</t>
  </si>
  <si>
    <t>24/7 Free Phone or Text for those in crisis or having suicidal thoughts</t>
  </si>
  <si>
    <t>call or text: 988</t>
  </si>
  <si>
    <t>https://988lifeline.org/</t>
  </si>
  <si>
    <t>A caring person will talk with the caller, and may refer to additional services or recommend going to the hospital. Trained primarily for Teens and Adults, but will speak to children as well.</t>
  </si>
  <si>
    <t>Team Wellness East</t>
  </si>
  <si>
    <t>6309 Mack</t>
  </si>
  <si>
    <t>48207</t>
  </si>
  <si>
    <t>CSU Services in Eastern Wayne County/Detroit. 16 Adult Beds.</t>
  </si>
  <si>
    <t>Team Wellness West</t>
  </si>
  <si>
    <t>34290 Ford Rd.</t>
  </si>
  <si>
    <t>Westland</t>
  </si>
  <si>
    <t>48185</t>
  </si>
  <si>
    <t>24/7 Walk-in or Call. New location for CSU Services in Western Wayne County (replacing Livonia, which closed). 12 Adult Beds.</t>
  </si>
  <si>
    <t>The Blood Cancer Foundation</t>
  </si>
  <si>
    <t>Supports for blood cancer patients and their families</t>
  </si>
  <si>
    <t>27655 Middlebelt Road</t>
  </si>
  <si>
    <t>Suite 160</t>
  </si>
  <si>
    <t>(800) 825-2536</t>
  </si>
  <si>
    <t>https://bloodcancerfoundationmi.org/</t>
  </si>
  <si>
    <t>For families impacted by blood cancer diagnosis - Free Services Include: Case Mangement, Financial Assistance - travel for treatment, mileage reimbursement for appointments, uber, ect.
Social Support - plan fun activities for patients and families to enjoy worry free.</t>
  </si>
  <si>
    <t>The Dougy Center</t>
  </si>
  <si>
    <t>Grief Resources, Podcasts, &amp; Activities for Young Children and up</t>
  </si>
  <si>
    <t>PO Box 86852</t>
  </si>
  <si>
    <t>Portland</t>
  </si>
  <si>
    <t>OR</t>
  </si>
  <si>
    <t>97286</t>
  </si>
  <si>
    <t>help@dougy.org</t>
  </si>
  <si>
    <t>www.dougy.org</t>
  </si>
  <si>
    <t>Information, education, referral and support for children and families; publishes a national directory on support programs for bereaved children. Age Groups for Resources: Younger Children (0-5), Older Children (6-12), Teens, Young Adults, Parents/Caretakers</t>
  </si>
  <si>
    <t>The Jason Foundation</t>
  </si>
  <si>
    <t>Youth suicide prevention program and mobile app</t>
  </si>
  <si>
    <t>18 Volunteer Dr</t>
  </si>
  <si>
    <t>Hendersonville</t>
  </si>
  <si>
    <t>TN</t>
  </si>
  <si>
    <t>(615) 264-2323</t>
  </si>
  <si>
    <t>https://jasonfoundation.com/</t>
  </si>
  <si>
    <t>Youth suicide prevention - "A Friend Asks" app and B1 Pledge site - Be Aware, Be Able and Be Prepared to React. Project Hug for adults to use with their youth.</t>
  </si>
  <si>
    <t>The Senior Alliance</t>
  </si>
  <si>
    <t>Senior citizen advocacy and Resources
Caregiver support and resources</t>
  </si>
  <si>
    <t>3200 Greenfield Rd</t>
  </si>
  <si>
    <t>Suite 100</t>
  </si>
  <si>
    <t>Dearborn</t>
  </si>
  <si>
    <t>734-722-2830
800-815-1112</t>
  </si>
  <si>
    <t>www.thesenioralliance.org
https://thesenioralliance.org/caregiving-haven/caregiver-support/caregiver-self-care/</t>
  </si>
  <si>
    <t>The Senior Alliance connects older adults and caregivers with resources, services, and programs in 34 western Wayne County and Downriver communities in Michigan.</t>
  </si>
  <si>
    <t>The Tears Foundation</t>
  </si>
  <si>
    <t>Grief support for loss of pregnancy, infant, or child.</t>
  </si>
  <si>
    <t>11102 Sunrise Blvd. E.</t>
  </si>
  <si>
    <t>Suite 112</t>
  </si>
  <si>
    <t>Puyallup</t>
  </si>
  <si>
    <t>WA</t>
  </si>
  <si>
    <t>98374</t>
  </si>
  <si>
    <t>253-200-0944</t>
  </si>
  <si>
    <t>michiganchapter@thetearsfoundation.org
office@thetearsfoundation.org
admin@thetearsfoundation.org</t>
  </si>
  <si>
    <t>https://thetearsfoundation.org/chapters/michigan-old/</t>
  </si>
  <si>
    <t>Programs include: Pregnancy and Infant Loss, Angel of Hope Monuments, Emotional Support, Center For Child Loss, Funeral Assistance</t>
  </si>
  <si>
    <t>The Wounded Blue</t>
  </si>
  <si>
    <t>For wounded and disabled Law Enforcement Officers (active or retired) and their families. Crisis Line, Peer Support, Assistance, Advocacy, Community Outreach &amp; Education</t>
  </si>
  <si>
    <t>24/7 Immediate Assistance:
833-TWB-TALK
(833-892-8255)
TEXT "BLUE" TO 877-810-0911</t>
  </si>
  <si>
    <t>info@thewoundedblue.org</t>
  </si>
  <si>
    <t>https://thewoundedblue.org/</t>
  </si>
  <si>
    <t>The Wounded Blue’s Mission is to improve the lives of injured and disabled Law Enforcement Officers through Support, Education, Assistance and Legislative Advocacy.
We can de-stigmatize mental health within the law enforcement community through Leadership, Education, Advocacy and Dedication to America’s Law Enforcement Officers.
Through The Wounded Blue’s Peer Support Advocate Program, Community Outreach &amp; Education, the Wounded Blue will ensure that you are NEVER FORGOTTEN and NEVER ALONE.</t>
  </si>
  <si>
    <t>Tragedy Assistance Program for Survivors (TAPS)</t>
  </si>
  <si>
    <t>Support to those grieving the loss of a military loved one. Adults and Children (5 year old Kindergarteners and up)</t>
  </si>
  <si>
    <t>24/7 Survivor helpline: 
800-959-TAPS</t>
  </si>
  <si>
    <t>info@taps.org
youthprograms@taps.org</t>
  </si>
  <si>
    <t>https://www.taps.org/</t>
  </si>
  <si>
    <t>Offers compassionate care to all those grieving the death of a military loved one. Peer-based support; casework assistance; connections to grief and trauma resources; and retreats, camps, and national/regional survivor seminars.</t>
  </si>
  <si>
    <t>Trevor Project</t>
  </si>
  <si>
    <t>Suicide Prevention for LGBTQ+ youth
Crisis Services, Peer Support, Resources for families of LGBTQ+ youth</t>
  </si>
  <si>
    <t>(866) 488-7386</t>
  </si>
  <si>
    <t>https://www.thetrevorproject.org/</t>
  </si>
  <si>
    <t>Universal Dementia Caregivers</t>
  </si>
  <si>
    <t>Dementia caregivers, friends, and family support</t>
  </si>
  <si>
    <t>248-509-HELP
248-509-4357</t>
  </si>
  <si>
    <t>info@universaldementia.org</t>
  </si>
  <si>
    <t>https://www.universaldementia.org/</t>
  </si>
  <si>
    <t>Educating caregivers, families, and communities supporting loved ones with Alzheimer’s and other dementia-related diseases. As a trusted resource in helping caregivers manage the social, spiritual, emotional, and practical needs of those suffering from the disease, we strive to offer real benefits to caregivers especially those in need-based communities.</t>
  </si>
  <si>
    <t>VA Ann Arbor</t>
  </si>
  <si>
    <t>Primary Care, Mental Health, Specialty Care, Social Programs and Services for Military Veterans</t>
  </si>
  <si>
    <t>Lieutenant Colonel Charles S. Kettles VA Medical Center</t>
  </si>
  <si>
    <t>2215 Fuller Rd</t>
  </si>
  <si>
    <t>48105-2303</t>
  </si>
  <si>
    <t>Main phone: 
734-769-7100
VA health connect: 833-940-1624
Mental health care: 734-845-3471</t>
  </si>
  <si>
    <t>https://www.va.gov/ann-arbor-health-care/</t>
  </si>
  <si>
    <t>VA Battle Creek</t>
  </si>
  <si>
    <t>Battle Creek VA Medical Center</t>
  </si>
  <si>
    <t>5500 Armstrong Road</t>
  </si>
  <si>
    <t>Battle Creek</t>
  </si>
  <si>
    <t>49037-7314</t>
  </si>
  <si>
    <t>Main phone: 
269-966-5600
VA health connect: 833-940-1624
Mental health care: 888-214-1247, ext. 33680</t>
  </si>
  <si>
    <t>https://www.va.gov/battle-creek-health-care/</t>
  </si>
  <si>
    <t>VA Detroit</t>
  </si>
  <si>
    <t>John D. Dingell Department of Veterans Affairs Medical Center</t>
  </si>
  <si>
    <t>4646 John R Street</t>
  </si>
  <si>
    <t>48201-1916</t>
  </si>
  <si>
    <t>Main phone: 
313-576-1000
VA health connect: 
833-940-1624
Mental health care:
313-576-1000, ext. 65370</t>
  </si>
  <si>
    <t>https://www.va.gov/detroit-health-care/</t>
  </si>
  <si>
    <t>VA Iron Mountain</t>
  </si>
  <si>
    <t>Oscar G. Johnson Department of Veterans Affairs Medical Facility</t>
  </si>
  <si>
    <t>325 East H Street</t>
  </si>
  <si>
    <t>Iron Mountain</t>
  </si>
  <si>
    <t>49801-4760</t>
  </si>
  <si>
    <t>Main phone: 
800-215-8262
VA health connect: 
833-933-1107
Mental health care: 
800-215-8262, ext. 32541</t>
  </si>
  <si>
    <t>https://www.va.gov/iron-mountain-health-care/</t>
  </si>
  <si>
    <t>VA Saginaw</t>
  </si>
  <si>
    <t>Aleda E. Lutz Department of Veterans Affairs Medical Center</t>
  </si>
  <si>
    <t>1500 Weiss Street</t>
  </si>
  <si>
    <t>48602-5251</t>
  </si>
  <si>
    <t>Main phone: 
989-497-2500
VA health connect: 
833-940-1624
Mental health care: 
989-497-2500, ext. 11959</t>
  </si>
  <si>
    <t>https://www.va.gov/saginaw-health-care/</t>
  </si>
  <si>
    <t>W2SM - Warrior to Soul Mate</t>
  </si>
  <si>
    <t>Couples/Relationship Enrichment for Veterans and their Family/Friends</t>
  </si>
  <si>
    <t>VA Ann Arbor Healthcare System</t>
  </si>
  <si>
    <t>info@PAIRS.com</t>
  </si>
  <si>
    <t>https://www.w2sm.com/</t>
  </si>
  <si>
    <t>"The VA Chaplaincy’s PAIRS Warrior to Soul Mate (W2SM) program aims to quickly enhance wellness by strengthening Veterans' relationships with significant others. This intensive, evidence-based group training program focuses on building the key skills needed for healthy, happy, and resilient."</t>
  </si>
  <si>
    <t>Warmlines</t>
  </si>
  <si>
    <t>Free NON-crisis peer Mental Health phone help, like talking to a friend. Searchable by open times or area to find the phone numbers.</t>
  </si>
  <si>
    <t>https://www.warmline.org/</t>
  </si>
  <si>
    <t xml:space="preserve">Warmlines (also known as peer support warmlines or peer-operated behavioral health warmlines) are phone, chat, or text lines that provide empathetic listening and peer support to individuals who may be experiencing distress or loneliness, or those seeking validation from a peer with lived experience who identifies with their concerns and can offer a confidential and non-judgmental space for connection and self-directed exploration of possible solutions and alternatives. </t>
  </si>
  <si>
    <t>Wayfinder Psychotherapy</t>
  </si>
  <si>
    <t>Telehealth Mental Health and Grief Therapy for Teens and Adults</t>
  </si>
  <si>
    <t>WayfinderPsychotherapy@gmail.com</t>
  </si>
  <si>
    <t>https://www.wayfinderpsychotherapy.net/</t>
  </si>
  <si>
    <t>Alexander Borrello - Clinical Mental Health Counselor. Counseling/Therapy for Teens and Adults: Depression, Bipolar Depression, Anxiety, Trauma, Grief, Traumatic Grief, Anticipatory Grief, Relationships, School/Work Stress</t>
  </si>
  <si>
    <t>Wayne Youth and Family Services</t>
  </si>
  <si>
    <t>Services and Assistance for ages 9-16 and their families</t>
  </si>
  <si>
    <t>MPC Building 
3850 Second St</t>
  </si>
  <si>
    <t>Suite 120</t>
  </si>
  <si>
    <t>Wayne</t>
  </si>
  <si>
    <t>(734) 721-7004</t>
  </si>
  <si>
    <t>youthservices@cityofwayne.com</t>
  </si>
  <si>
    <t>https://www.cityofwayne.com/188/Youth-Services</t>
  </si>
  <si>
    <t>Free comprehensive services for youth 9-16 and their families:
Educational Learning Lab with tutors, Youth Support Groups, Parent Support, Individual Case Management, Anger Management Groups, Behavioral Interventions, School-Based Truancy Prevention and Diversion, Girls Group, Diversion programs to keep youth out of the formal justice system, Assessments &amp; Referrals</t>
  </si>
  <si>
    <t>What's your grief?</t>
  </si>
  <si>
    <t>Online tools for Grievers, those Supporting a griever, and Grief Professionals</t>
  </si>
  <si>
    <t>whatsyourgrief@gmail.com</t>
  </si>
  <si>
    <t>https://whatsyourgrief.com/</t>
  </si>
  <si>
    <t>Articles, online support communities, coping tools, share your grief through photos, recipes, secret projects, and more.</t>
  </si>
  <si>
    <t>Widowed Friends</t>
  </si>
  <si>
    <t>Scheduled Social Events and Activities for widows/widowers in SouthEast Michigan. Encompasses the Archdiocese of Detroit area - Macomb, Monroe, Oakland, Wayne. There are North, East and West Side Events (Woodward dividing line)</t>
  </si>
  <si>
    <t>Gerry - 586-795-0477
Ellen - 586-489-2569 (cell/text)
Elaine - 586-291-2471 (cell/text)</t>
  </si>
  <si>
    <t>widowedfriendsaod@gmail.com</t>
  </si>
  <si>
    <t>https://www.widowedfriends.com/</t>
  </si>
  <si>
    <t>Reduces loneliness, helps develop social connections. Events are in many different locations and include activities like movies, breakfast, dinners, card games, bowling, golf, theater events, travel, and more. Small annual membership fee ($25 as of 4/2025), some event costs, and RSVPs required.
Gerry - Finances &amp; Travel, 586-795-0477
Ellen - Web Site &amp; Newsletter, 586-489-2569 (cell/text)
Elaine - Membership &amp; Activities, 586-291-2471 (cell/text). Contact For Change of Address, Telephone Number, or Email</t>
  </si>
  <si>
    <t>Widowed Persons Service - Grand Rapids</t>
  </si>
  <si>
    <t>Support Groups, Social Opportunities and the Growth Through Loss Seminar, Monthly Newsletter</t>
  </si>
  <si>
    <t>4211 Clyde Park SW</t>
  </si>
  <si>
    <t>Unit C</t>
  </si>
  <si>
    <t>Wyoming</t>
  </si>
  <si>
    <t>49509</t>
  </si>
  <si>
    <t>616-538-0101</t>
  </si>
  <si>
    <t>director@wpsgr.org</t>
  </si>
  <si>
    <t>https://wpsgr.org/</t>
  </si>
  <si>
    <t>Support Groups, Social Events, Seminars, Online Resources for spouse loss in the greater Grand Rapids Area.</t>
  </si>
  <si>
    <t>Words of Hope 4 Life</t>
  </si>
  <si>
    <t>EBCI (Event-Based Community Intervention), Youth Action and Connection, Harm Prevention/Reduction, VibeWithPride (LGBTQIA+), free meeting space.</t>
  </si>
  <si>
    <t>2071 E. West Maple</t>
  </si>
  <si>
    <t xml:space="preserve">E503 </t>
  </si>
  <si>
    <t>Commerce Township</t>
  </si>
  <si>
    <t>48390</t>
  </si>
  <si>
    <t>844-844-5900</t>
  </si>
  <si>
    <t>info@wordsofhope4life.com</t>
  </si>
  <si>
    <t>https://wordsofhope4life.com/</t>
  </si>
  <si>
    <t>Our mission is to develop and implement new and innovative ways to integrate mental wellness, prevention and harm reduction into communities. We focus on 4 pillars to achieve our goal:
R- RESILIENCE
A- ATTITUDE
I- INTERCONNECTION TO COMMUNITY
L- LEARNING NEW SKILLS</t>
  </si>
  <si>
    <t>Yad Ezra</t>
  </si>
  <si>
    <t>Food Pantry with focus on Jewish community, but available to anyone in need.</t>
  </si>
  <si>
    <t>2850 W. 11 Mile Road</t>
  </si>
  <si>
    <t>Berkley</t>
  </si>
  <si>
    <t>(248) 548-3663</t>
  </si>
  <si>
    <t>info@yadezra.org</t>
  </si>
  <si>
    <t>https://www.yadezra.org/</t>
  </si>
  <si>
    <t>Food Distribution, Community Giving Gardens, While their focus is on helping members of the Jewish community, anyone (regardless of religious affiliation) who states they need food will receive groceries at least once.</t>
  </si>
  <si>
    <t>Your Helpful Neighbors</t>
  </si>
  <si>
    <t>Estate Cleanout Services</t>
  </si>
  <si>
    <t>855-7-HELPFUL
855-743-5738</t>
  </si>
  <si>
    <t>contact@YourHelpfulNeighbors.com</t>
  </si>
  <si>
    <t>(checking validity - website error at last attempt: http://www.YourHelpfulNeighbors.com)</t>
  </si>
  <si>
    <t>Compassionate, Respectful, Patient, Professional. They will clean out all items, donating, recycling, or shipping them to the destination of your choice. Any items you choose to keep will be securely wrapped for safe storage.</t>
  </si>
  <si>
    <t>Zaman International</t>
  </si>
  <si>
    <t>Provides for basic needs for Women and Children, followed by education and career training, and assistance entering the workforce.</t>
  </si>
  <si>
    <t>26091 Trowbridge St</t>
  </si>
  <si>
    <t>48141</t>
  </si>
  <si>
    <t>https://zamaninternational.org/</t>
  </si>
  <si>
    <t>A woman who enters the Hope For Humanity Center embarks on a journey from crisis, to stabilty, to sustainability that provides the opportunity to unlock her potential and overcome poverty while creating a more prosperous future for her family.
One to two years after arriving at Zaman, the goal is for these women to have the income and confidence to overcome any remaining barriers and enter a work setting, establish a business, or pursue additional education. Reaching those goals empowers them to break the cycle of poverty using their own skills and talent.</t>
  </si>
  <si>
    <t>Everyone is on a journey toward healing and fulfillment. However, knowing where to go and how to get there can be challenging. At Evolving Lives, you’ll discover answers and tools to explore your life and achieve real, long-lasting transformation.</t>
  </si>
  <si>
    <t>Company</t>
  </si>
  <si>
    <t>Service</t>
  </si>
  <si>
    <t>Zip Code</t>
  </si>
  <si>
    <t>Phone Number</t>
  </si>
  <si>
    <t>Local and National Resources</t>
  </si>
  <si>
    <t>Select the resources you are interested in below or utilize the tabs on the bottom.</t>
  </si>
  <si>
    <t>Master List (A-Z)</t>
  </si>
  <si>
    <t>Female Resources</t>
  </si>
  <si>
    <t>Social Services</t>
  </si>
  <si>
    <t>Master List (Type)</t>
  </si>
  <si>
    <t>Domestic Violence</t>
  </si>
  <si>
    <t>Youth Mental Health &amp; Resources</t>
  </si>
  <si>
    <t>Grief &amp; Trauma Counselors</t>
  </si>
  <si>
    <t>LGBTQIA+</t>
  </si>
  <si>
    <t>Mental Health</t>
  </si>
  <si>
    <t>Police &amp; First Responders</t>
  </si>
  <si>
    <t>Disabilities</t>
  </si>
  <si>
    <t>Cancer Support</t>
  </si>
  <si>
    <t>Books, Docs, &amp; Podcasts</t>
  </si>
  <si>
    <t>Senior Advocacy &amp; Services</t>
  </si>
  <si>
    <t>Substance Use</t>
  </si>
  <si>
    <t>Food and Low-Income Resources</t>
  </si>
  <si>
    <t>Suicide Prevention</t>
  </si>
  <si>
    <t>Rebranded or Relocated Resources</t>
  </si>
  <si>
    <t>Category</t>
  </si>
  <si>
    <t>Title</t>
  </si>
  <si>
    <t>Author(s)/Organizer(s)</t>
  </si>
  <si>
    <t>Link</t>
  </si>
  <si>
    <t>*Please note: NGS=Not Grieving Specific</t>
  </si>
  <si>
    <t>Any Loss</t>
  </si>
  <si>
    <t>A MEAL FOR ME: Simple Strategies for Cooking for One</t>
  </si>
  <si>
    <t>Compiled for Hospice of Michigan</t>
  </si>
  <si>
    <t>https://arborhospice.org/wp-content/uploads/2023/08/A-Meal-For-Me-Cookbook.pdf</t>
  </si>
  <si>
    <t>Cookbook for those who need to learn to cook for one person after the loss of others in the household. Begins with grief-related information, nutrition, and Food Safety information for a variety of cooking experience levels.</t>
  </si>
  <si>
    <t>Grief is Love Lost</t>
  </si>
  <si>
    <t>Dr. John Canine EDD, PhD and Eli Zaret</t>
  </si>
  <si>
    <t>https://griefislovelost.com/</t>
  </si>
  <si>
    <t>Audio Sessions for Dealing with Grief</t>
  </si>
  <si>
    <t>State of Michigan</t>
  </si>
  <si>
    <t>Cancer</t>
  </si>
  <si>
    <t>Cancer and Death: A Love Story in Two Voices</t>
  </si>
  <si>
    <t>Leah Vande Berg and Nick Trujillo</t>
  </si>
  <si>
    <t>Child and Teen Grief</t>
  </si>
  <si>
    <t>A Parent's Guide to Raising Grieving Children</t>
  </si>
  <si>
    <t>Phyllis Silverman and Madelyn Kelly</t>
  </si>
  <si>
    <t>After a loved one dies - How children grieve and how parents and other adults can support them</t>
  </si>
  <si>
    <t>David J. Schonfeld, MD, and Marcia Quackenbush, MS, MFT, CHES</t>
  </si>
  <si>
    <t>https://www.schoolcrisiscenter.org/resources/loved-one-dies/</t>
  </si>
  <si>
    <t>Healing a Child's Grieving Heart</t>
  </si>
  <si>
    <t>Alan Wolfelt</t>
  </si>
  <si>
    <t>Helping Grieving Children and Teens</t>
  </si>
  <si>
    <t>Hospice of Michigan, Arbor Hospice, and Jo Elyn Nyman Programs for Children</t>
  </si>
  <si>
    <t>https://arborhospice.org/wp-content/uploads/2023/10/Helping-Grieving-Children-and-Teens-2022-11172022.pdf</t>
  </si>
  <si>
    <t>Educational resources for caring adults to help their child or teen during a terminal illness and after a death.</t>
  </si>
  <si>
    <t>Nobody's Child Anymore</t>
  </si>
  <si>
    <t>Barbara Bartocci</t>
  </si>
  <si>
    <t>Teen Grief Relief: Parenting with Understanding, Support &amp; Guidance</t>
  </si>
  <si>
    <t>Heidi Horsley, Gloria Horsley and Betty Wright</t>
  </si>
  <si>
    <t>The Grieving Child: A Parent's Guide</t>
  </si>
  <si>
    <t>Helen Fitzgerald</t>
  </si>
  <si>
    <t>The Grieving Teen: A Guide for Teenagers and Their Friends</t>
  </si>
  <si>
    <t>We Get It: Voices of Grieving College Students and Young Adults</t>
  </si>
  <si>
    <t>Heather Servaty-Seib and David  C. Fajgenbaum</t>
  </si>
  <si>
    <t>When Parents Die: A Guide for Adults</t>
  </si>
  <si>
    <t>Edward Myers</t>
  </si>
  <si>
    <t>When Parents Die: Learning to Live with the Loss of a Parent</t>
  </si>
  <si>
    <t>Rebecca Abrams</t>
  </si>
  <si>
    <t>Child Loss</t>
  </si>
  <si>
    <t>A Grief Unveiled: One Father's Journey Through the Loss of a Child</t>
  </si>
  <si>
    <t>Gregory Floyd</t>
  </si>
  <si>
    <t>Giving Sorrow Words</t>
  </si>
  <si>
    <t>Candy Lightner and Nancy Hathaway</t>
  </si>
  <si>
    <t>How to Survive the Loss of a Child</t>
  </si>
  <si>
    <t>Catherine Sanders</t>
  </si>
  <si>
    <t>Life after the Death of My Son: What I'm Learning</t>
  </si>
  <si>
    <t>Dennis Apple</t>
  </si>
  <si>
    <t>The Grieving Garden: Living with the Death of a Child</t>
  </si>
  <si>
    <t>Suzanne Redfern and Susan K. Gilbert</t>
  </si>
  <si>
    <t>When the Bough Breaks: Forever after the Death of a Son or Daughter</t>
  </si>
  <si>
    <t>Judith Bernstein</t>
  </si>
  <si>
    <t>Friend &amp; Coworker Grief</t>
  </si>
  <si>
    <t>Don't Ask for the Dead Man's Golf Clubs: Advice for Friends When Someone Dies</t>
  </si>
  <si>
    <t>Lynn Kelly</t>
  </si>
  <si>
    <t>Grieving the Death of a Friend</t>
  </si>
  <si>
    <t>Harold Ivan Smit</t>
  </si>
  <si>
    <t>General Grief</t>
  </si>
  <si>
    <t>A Grace Disguised</t>
  </si>
  <si>
    <t>Jerry Sittser</t>
  </si>
  <si>
    <t>Grievers Ask: Answers to Questions About Grief and Loss</t>
  </si>
  <si>
    <t>Harold Ivan Smith</t>
  </si>
  <si>
    <t>How to Go on Living When Someone You Love Dies</t>
  </si>
  <si>
    <t>Therese Rando</t>
  </si>
  <si>
    <t>The Other Side of Sadness</t>
  </si>
  <si>
    <t>George Bonanno</t>
  </si>
  <si>
    <t>Infant/Pregnancy Loss</t>
  </si>
  <si>
    <t>Guys and Grief - Podcast for fathers who have experienced Pregnancy or Infant Loss</t>
  </si>
  <si>
    <t>https://open.spotify.com/show/4zIpSLSHweixD80Tgybtp2</t>
  </si>
  <si>
    <t>Law Enforcement</t>
  </si>
  <si>
    <t>The Price They Pay</t>
  </si>
  <si>
    <t xml:space="preserve">Karen Solomon, Jeffrey M. McGill </t>
  </si>
  <si>
    <t>https://www.amazon.com/Price-They-Pay-Karen-Solomon/dp/0986322164</t>
  </si>
  <si>
    <t>Multiple types of Law Enforcement losses (witnessing traumatic death, experiencing injury and permanent disability, etc.)</t>
  </si>
  <si>
    <t>NGS - Adolescent Depression*</t>
  </si>
  <si>
    <t>What Families Need to Know about Adolescent Depression</t>
  </si>
  <si>
    <t>National Alliance on Mental Illness</t>
  </si>
  <si>
    <t>https://24-7.master-print.com/NAMI/UserJCatalog.aspx</t>
  </si>
  <si>
    <t xml:space="preserve">NGS - Substance Use Recovery* </t>
  </si>
  <si>
    <t>I'm Still a Person: The Stigma of Substance Use &amp; Power of Respect</t>
  </si>
  <si>
    <t>Dr. Audrey Begun, MSW, PhD, with help from many in recovery and their families</t>
  </si>
  <si>
    <t>https://faceaddictionnow.org/stigma</t>
  </si>
  <si>
    <t>Graphic Novel version available at: https://www.stillaperson.com/graphicnovel</t>
  </si>
  <si>
    <t>Parent Loss</t>
  </si>
  <si>
    <t>Midlife Orphan: Facing Life's Changes Now That Your Parents Are Gone</t>
  </si>
  <si>
    <t>Jane Brooks</t>
  </si>
  <si>
    <t>Parent loss in adulthood</t>
  </si>
  <si>
    <t>Pregnancy/Infant loss</t>
  </si>
  <si>
    <t>The Pregnancy Loss Guidebook: Coping Well with Pregnancy and Infant Loss</t>
  </si>
  <si>
    <t>Monica Sholar Anderson (Remembering Cherubs Founder)</t>
  </si>
  <si>
    <t>Consider referring the person through their website, so they can receive the book as part of the Ongoing Support Toolkit (free).</t>
  </si>
  <si>
    <t>Siblings Grief</t>
  </si>
  <si>
    <t>Surviving the Death of a Sibling</t>
  </si>
  <si>
    <t>T.J. Wray</t>
  </si>
  <si>
    <t>The Empty Room: Understanding Sibling Loss</t>
  </si>
  <si>
    <t>Elizabeth DeVita-Raeburn</t>
  </si>
  <si>
    <t>Spouse Loss</t>
  </si>
  <si>
    <t>A Handbook for Widowers</t>
  </si>
  <si>
    <t>Ed Ames</t>
  </si>
  <si>
    <t>From We to Me: Embracing Life Again After the Death or Divorce of a Spouse</t>
  </si>
  <si>
    <t>Susan J. Zonnebelt-Smeenge and Robert C. De Vries</t>
  </si>
  <si>
    <t>Getting to the Other Side of Grief: Overcoming the Loss of a Spouse</t>
  </si>
  <si>
    <t>I'm Grieving as Fast as I Can: How Young Widows and Widowers Cope and Heal</t>
  </si>
  <si>
    <t>Linda Feinberg</t>
  </si>
  <si>
    <t>Living Fully in the Shadow of Death: Assurance and Guidance to Finish Well</t>
  </si>
  <si>
    <t>Swallowed by a Snake: The Gift of the Masculine Side of Healing</t>
  </si>
  <si>
    <t>Tom Golden</t>
  </si>
  <si>
    <t>The Empty Chair: Handling Grief on Holidays and Special Occasions</t>
  </si>
  <si>
    <t>The Tender Scar: Life after the Death of a Spouse</t>
  </si>
  <si>
    <t>Richard Mabry</t>
  </si>
  <si>
    <t>Traveling through Grief: Learning to Live Again after the Death of a Loved One</t>
  </si>
  <si>
    <t>Widow to Widow: Thoughtful, Practical Ideas for Rebuilding Your Life</t>
  </si>
  <si>
    <t>Genevieve D. Ginsburg</t>
  </si>
  <si>
    <t>Student Grieving Students or School Staff</t>
  </si>
  <si>
    <t>Guidelines for responding to the death of a student or school staff</t>
  </si>
  <si>
    <t>https://www.schoolcrisiscenter.org/resources/guide-responding-death/</t>
  </si>
  <si>
    <t>These guidelines are designed to help school administrators, teachers, and crisis team members respond to the needs of students and staff after a loss has impacted the school environment, such as after the death of a student or staff member or when deaths occur that affect many people in the community. PDF format.</t>
  </si>
  <si>
    <t>Company/Organization</t>
  </si>
  <si>
    <t>Evolving LIves</t>
  </si>
  <si>
    <t>Former Name</t>
  </si>
  <si>
    <t>New Name</t>
  </si>
  <si>
    <t>New Main Website</t>
  </si>
  <si>
    <t>Ascension Brighton Center for Recovery </t>
  </si>
  <si>
    <t>Henry Ford Brighton Center for Recovery</t>
  </si>
  <si>
    <t>https://www.henryford.com/</t>
  </si>
  <si>
    <t>Ascension Genesys Hospital </t>
  </si>
  <si>
    <t>Henry Ford Genesys Hospital</t>
  </si>
  <si>
    <t>Ascension Hospitals</t>
  </si>
  <si>
    <t>Henry Ford Hospitals</t>
  </si>
  <si>
    <t>Ascension Macomb-Oakland Hospital, Madison Heights campus</t>
  </si>
  <si>
    <t>Henry Ford Madison Heights Hospital</t>
  </si>
  <si>
    <t>Ascension Macomb-Oakland Hospital, Warren campus</t>
  </si>
  <si>
    <t>Henry Ford Warren Hospital</t>
  </si>
  <si>
    <t>Ascension Providence Hospital, Novi campus </t>
  </si>
  <si>
    <t>Henry Ford Providence Novi Hospital</t>
  </si>
  <si>
    <t>Ascension Providence Hospital, Southfield campus</t>
  </si>
  <si>
    <t>Henry Ford Providence Southfield Hospital</t>
  </si>
  <si>
    <t>Ascension Providence Rochester Hospital </t>
  </si>
  <si>
    <t>Henry Ford Rochester Hospital </t>
  </si>
  <si>
    <t>Ascension River District Hospital </t>
  </si>
  <si>
    <t>Henry Ford River District Hospital  </t>
  </si>
  <si>
    <t>Ascension St. John Hospital </t>
  </si>
  <si>
    <t>Henry Ford St. John Hospital </t>
  </si>
  <si>
    <t>Beaumont, Farmington Hills Hospital</t>
  </si>
  <si>
    <t>Corewell Health, Farmington Hills</t>
  </si>
  <si>
    <t>https://corewellhealth.org/</t>
  </si>
  <si>
    <t>Botsford Hospital</t>
  </si>
  <si>
    <t>multiple rebrandings</t>
  </si>
  <si>
    <t>COPE CSU Crisis Stabilization Unit - Livonia</t>
  </si>
  <si>
    <t>Team Wellness West, Team Wellness East, DWIHN 707 Crisis Care Center</t>
  </si>
  <si>
    <t>https://www.dwihn.org</t>
  </si>
  <si>
    <t>Livonia location no longer offering CSU services, but they are available at 3 other locations. Listed individually in Master tab</t>
  </si>
  <si>
    <t>MDHHS Crime Victim Services</t>
  </si>
  <si>
    <t>Elle's Place</t>
  </si>
  <si>
    <t>Not an actual change. Just frequently searched under the wrong spelling</t>
  </si>
  <si>
    <t>Lemon Aid</t>
  </si>
  <si>
    <t>Six Feet Over</t>
  </si>
  <si>
    <t>https://www.sixftover.org/lemon-aid/</t>
  </si>
  <si>
    <t>Not an actual change. Lemon Aid is part of Six Feet Over, and that name is more widely known.</t>
  </si>
  <si>
    <t>Oakwood Hospital</t>
  </si>
  <si>
    <t>Corewell Health Dearborn Hospital</t>
  </si>
  <si>
    <t>Providence Hospitals</t>
  </si>
  <si>
    <t>St. Mary Mercy Hospital</t>
  </si>
  <si>
    <t>Trinity Health Livonia Hospital</t>
  </si>
  <si>
    <t>https://www.trinityhealthmichigan.org/location/trinity-health-livonia-hospital</t>
  </si>
  <si>
    <t>St. Mary's Hospital</t>
  </si>
  <si>
    <t>The Area Agency on Aging 1-B</t>
  </si>
  <si>
    <t>https://www.ageways.org/</t>
  </si>
  <si>
    <t>The Rachel Project</t>
  </si>
  <si>
    <t>Not an actual change. Just 2 different ways that people refer to the same program.</t>
  </si>
  <si>
    <t>Last Updated 8/25/2025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</si>
</sst>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24" x14ac:knownFonts="1">
    <font>
      <sz val="12"/>
      <color theme="1"/>
      <name val="Calibri"/>
      <family val="2"/>
      <scheme val="minor"/>
    </font>
    <font>
      <u/>
      <sz val="12"/>
      <color theme="10"/>
      <name val="Calibri"/>
      <family val="2"/>
      <scheme val="minor"/>
    </font>
    <font>
      <sz val="12"/>
      <name val="Calibri"/>
      <family val="2"/>
      <scheme val="minor"/>
    </font>
    <font>
      <sz val="12"/>
      <color rgb="FFC00000"/>
      <name val="Calibri"/>
      <family val="2"/>
      <scheme val="minor"/>
    </font>
    <font>
      <b/>
      <sz val="12"/>
      <name val="Calibri"/>
      <family val="2"/>
      <scheme val="minor"/>
    </font>
    <font>
      <b/>
      <sz val="12"/>
      <color theme="1"/>
      <name val="Calibri"/>
      <family val="2"/>
      <scheme val="minor"/>
    </font>
    <font>
      <sz val="12"/>
      <color rgb="FF000000"/>
      <name val="Calibri"/>
      <scheme val="minor"/>
    </font>
    <font>
      <b/>
      <sz val="12"/>
      <color rgb="FF000000"/>
      <name val="Calibri"/>
      <scheme val="minor"/>
    </font>
    <font>
      <sz val="12"/>
      <color rgb="FF000000"/>
      <name val="Calibri"/>
      <family val="2"/>
      <scheme val="minor"/>
    </font>
    <font>
      <sz val="12"/>
      <color rgb="FFC00000"/>
      <name val="Calibri"/>
      <scheme val="minor"/>
    </font>
    <font>
      <sz val="12"/>
      <color rgb="FF000000"/>
      <name val="Calibri"/>
    </font>
    <font>
      <b/>
      <sz val="16"/>
      <color rgb="FF000000"/>
      <name val="Calibri"/>
      <family val="2"/>
      <scheme val="minor"/>
    </font>
    <font>
      <sz val="12"/>
      <color theme="1"/>
      <name val="Calibri"/>
      <scheme val="minor"/>
    </font>
    <font>
      <b/>
      <sz val="12"/>
      <color theme="1"/>
      <name val="Calibri"/>
      <scheme val="minor"/>
    </font>
    <font>
      <b/>
      <sz val="12"/>
      <color rgb="FF000000"/>
      <name val="Calibri"/>
      <family val="2"/>
      <scheme val="minor"/>
    </font>
    <font>
      <u/>
      <sz val="12"/>
      <color rgb="FF000000"/>
      <name val="Calibri"/>
      <family val="2"/>
      <scheme val="minor"/>
    </font>
    <font>
      <u/>
      <sz val="12"/>
      <color theme="10"/>
      <name val="Calibri"/>
      <scheme val="minor"/>
    </font>
    <font>
      <b/>
      <sz val="12"/>
      <color rgb="FF000000"/>
      <name val="Calibri"/>
    </font>
    <font>
      <i/>
      <sz val="12"/>
      <color theme="1"/>
      <name val="Calibri"/>
      <family val="2"/>
      <scheme val="minor"/>
    </font>
    <font>
      <sz val="16"/>
      <color theme="1"/>
      <name val="Calibri"/>
      <family val="2"/>
      <scheme val="minor"/>
    </font>
    <font>
      <b/>
      <sz val="16"/>
      <color theme="0"/>
      <name val="Calibri"/>
      <family val="2"/>
      <scheme val="minor"/>
    </font>
    <font>
      <b/>
      <sz val="28"/>
      <color theme="1"/>
      <name val="Calibri"/>
      <family val="2"/>
      <scheme val="minor"/>
    </font>
    <font>
      <b/>
      <i/>
      <sz val="16"/>
      <color theme="1"/>
      <name val="Calibri"/>
      <family val="2"/>
      <scheme val="minor"/>
    </font>
    <font>
      <b/>
      <i/>
      <sz val="12"/>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rgb="FF0166A4"/>
        <bgColor indexed="64"/>
      </patternFill>
    </fill>
  </fills>
  <borders count="10">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0" applyNumberFormat="0" applyFill="0" applyBorder="0" applyAlignment="0" applyProtection="0"/>
  </cellStyleXfs>
  <cellXfs count="147">
    <xf numFmtId="0" fontId="0" fillId="0" borderId="0" xfId="0"/>
    <xf numFmtId="0" fontId="3" fillId="0" borderId="0" xfId="0" applyFont="1"/>
    <xf numFmtId="0" fontId="2" fillId="0" borderId="0" xfId="0" applyFont="1"/>
    <xf numFmtId="0" fontId="0" fillId="0" borderId="0" xfId="0"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xf>
    <xf numFmtId="0" fontId="3" fillId="0" borderId="0" xfId="0" applyFont="1" applyAlignment="1">
      <alignment horizontal="left" vertical="top"/>
    </xf>
    <xf numFmtId="0" fontId="2" fillId="0" borderId="0" xfId="0" applyFont="1" applyAlignment="1">
      <alignment horizontal="left" vertical="top"/>
    </xf>
    <xf numFmtId="0" fontId="8" fillId="0" borderId="2" xfId="0" applyFont="1" applyBorder="1" applyAlignment="1">
      <alignment horizontal="left" vertical="top" wrapText="1"/>
    </xf>
    <xf numFmtId="0" fontId="3" fillId="0" borderId="2" xfId="0" applyFont="1" applyBorder="1" applyAlignment="1">
      <alignment horizontal="left" vertical="top" wrapText="1"/>
    </xf>
    <xf numFmtId="0" fontId="0" fillId="0" borderId="2" xfId="0" applyBorder="1" applyAlignment="1">
      <alignment horizontal="left" vertical="top" wrapText="1"/>
    </xf>
    <xf numFmtId="0" fontId="12" fillId="0" borderId="3" xfId="0" applyFont="1" applyBorder="1"/>
    <xf numFmtId="0" fontId="0" fillId="0" borderId="3" xfId="0" applyBorder="1"/>
    <xf numFmtId="0" fontId="5" fillId="0" borderId="0" xfId="0" applyFont="1"/>
    <xf numFmtId="0" fontId="5" fillId="0" borderId="0" xfId="0" applyFont="1" applyAlignment="1">
      <alignment horizontal="left" vertical="top" wrapText="1"/>
    </xf>
    <xf numFmtId="0" fontId="5" fillId="0" borderId="0" xfId="0" applyFont="1" applyAlignment="1">
      <alignment horizontal="left" vertical="top"/>
    </xf>
    <xf numFmtId="0" fontId="5" fillId="0" borderId="2" xfId="0" applyFont="1" applyBorder="1" applyAlignment="1">
      <alignment horizontal="left" vertical="top" wrapText="1"/>
    </xf>
    <xf numFmtId="164" fontId="0" fillId="0" borderId="0" xfId="0" applyNumberFormat="1"/>
    <xf numFmtId="164" fontId="0" fillId="0" borderId="2" xfId="0" applyNumberFormat="1" applyBorder="1" applyAlignment="1">
      <alignment horizontal="left" vertical="top" wrapText="1"/>
    </xf>
    <xf numFmtId="0" fontId="14" fillId="0" borderId="2" xfId="0" applyFont="1" applyBorder="1" applyAlignment="1">
      <alignment horizontal="left" vertical="top" wrapText="1"/>
    </xf>
    <xf numFmtId="0" fontId="0" fillId="0" borderId="2" xfId="0" applyBorder="1" applyAlignment="1">
      <alignment horizontal="left" vertical="top"/>
    </xf>
    <xf numFmtId="0" fontId="4" fillId="0" borderId="2" xfId="0" applyFont="1" applyBorder="1" applyAlignment="1">
      <alignment horizontal="left" vertical="top" wrapText="1"/>
    </xf>
    <xf numFmtId="0" fontId="2" fillId="0" borderId="2" xfId="0" applyFont="1" applyBorder="1" applyAlignment="1">
      <alignment horizontal="left" vertical="top" wrapText="1"/>
    </xf>
    <xf numFmtId="0" fontId="12" fillId="0" borderId="2" xfId="0" applyFont="1" applyBorder="1" applyAlignment="1">
      <alignment horizontal="left" vertical="top" wrapText="1"/>
    </xf>
    <xf numFmtId="0" fontId="7" fillId="0" borderId="2" xfId="0" applyFont="1" applyBorder="1" applyAlignment="1">
      <alignment horizontal="left" vertical="top" wrapText="1"/>
    </xf>
    <xf numFmtId="0" fontId="15" fillId="0" borderId="2" xfId="1" applyFont="1" applyFill="1" applyBorder="1" applyAlignment="1">
      <alignment horizontal="left" vertical="top" wrapText="1"/>
    </xf>
    <xf numFmtId="0" fontId="0" fillId="0" borderId="1" xfId="0" applyBorder="1" applyAlignment="1">
      <alignment horizontal="left" vertical="top" wrapText="1"/>
    </xf>
    <xf numFmtId="0" fontId="1" fillId="0" borderId="2" xfId="1" applyFill="1" applyBorder="1" applyAlignment="1">
      <alignment horizontal="left" vertical="top" wrapText="1"/>
    </xf>
    <xf numFmtId="0" fontId="1" fillId="0" borderId="2" xfId="1" applyFill="1" applyBorder="1" applyAlignment="1">
      <alignment horizontal="left" vertical="top"/>
    </xf>
    <xf numFmtId="0" fontId="8" fillId="0" borderId="0" xfId="0" applyFont="1" applyAlignment="1">
      <alignment horizontal="left" vertical="top" wrapText="1"/>
    </xf>
    <xf numFmtId="0" fontId="0" fillId="0" borderId="5" xfId="0" applyBorder="1" applyAlignment="1">
      <alignment horizontal="left" vertical="top" wrapText="1"/>
    </xf>
    <xf numFmtId="0" fontId="14" fillId="0" borderId="6" xfId="0" applyFont="1" applyBorder="1" applyAlignment="1">
      <alignment horizontal="left" vertical="top" wrapText="1"/>
    </xf>
    <xf numFmtId="0" fontId="7" fillId="0" borderId="6" xfId="0" applyFont="1" applyBorder="1" applyAlignment="1">
      <alignment horizontal="left" vertical="top" wrapText="1"/>
    </xf>
    <xf numFmtId="49" fontId="3" fillId="0" borderId="2" xfId="0" applyNumberFormat="1" applyFont="1" applyBorder="1" applyAlignment="1">
      <alignment horizontal="left" vertical="top" wrapText="1"/>
    </xf>
    <xf numFmtId="164" fontId="10" fillId="0" borderId="2" xfId="0" applyNumberFormat="1" applyFont="1" applyBorder="1" applyAlignment="1">
      <alignment horizontal="left" vertical="top" wrapText="1"/>
    </xf>
    <xf numFmtId="0" fontId="8" fillId="0" borderId="4" xfId="0" applyFont="1" applyBorder="1" applyAlignment="1">
      <alignment horizontal="left" vertical="top" wrapText="1"/>
    </xf>
    <xf numFmtId="0" fontId="5" fillId="0" borderId="6" xfId="0" applyFont="1" applyBorder="1" applyAlignment="1">
      <alignment horizontal="left" vertical="top" wrapText="1"/>
    </xf>
    <xf numFmtId="49" fontId="0" fillId="0" borderId="2" xfId="0" applyNumberFormat="1" applyBorder="1" applyAlignment="1">
      <alignment horizontal="left" vertical="top" wrapText="1"/>
    </xf>
    <xf numFmtId="0" fontId="0" fillId="0" borderId="4" xfId="0" applyBorder="1" applyAlignment="1">
      <alignment horizontal="left" vertical="top" wrapText="1"/>
    </xf>
    <xf numFmtId="49" fontId="8" fillId="0" borderId="2" xfId="0" applyNumberFormat="1" applyFont="1" applyBorder="1" applyAlignment="1">
      <alignment horizontal="left" vertical="top" wrapText="1"/>
    </xf>
    <xf numFmtId="164" fontId="6" fillId="0" borderId="2" xfId="0" applyNumberFormat="1" applyFont="1" applyBorder="1" applyAlignment="1">
      <alignment horizontal="left" vertical="top" wrapText="1"/>
    </xf>
    <xf numFmtId="164" fontId="8" fillId="0" borderId="2" xfId="0" applyNumberFormat="1" applyFont="1" applyBorder="1" applyAlignment="1">
      <alignment horizontal="left" vertical="top" wrapText="1"/>
    </xf>
    <xf numFmtId="0" fontId="13" fillId="0" borderId="6" xfId="0" applyFont="1" applyBorder="1" applyAlignment="1">
      <alignment horizontal="left" vertical="top" wrapText="1"/>
    </xf>
    <xf numFmtId="0" fontId="6" fillId="0" borderId="2" xfId="0" applyFont="1" applyBorder="1" applyAlignment="1">
      <alignment horizontal="left" vertical="top" wrapText="1"/>
    </xf>
    <xf numFmtId="49" fontId="12" fillId="0" borderId="2" xfId="0" applyNumberFormat="1" applyFont="1" applyBorder="1" applyAlignment="1">
      <alignment horizontal="left" vertical="top" wrapText="1"/>
    </xf>
    <xf numFmtId="0" fontId="9" fillId="0" borderId="2" xfId="0" applyFont="1" applyBorder="1" applyAlignment="1">
      <alignment horizontal="left" vertical="top" wrapText="1"/>
    </xf>
    <xf numFmtId="0" fontId="16" fillId="0" borderId="2" xfId="1" applyFont="1" applyFill="1" applyBorder="1" applyAlignment="1">
      <alignment horizontal="left" vertical="top" wrapText="1"/>
    </xf>
    <xf numFmtId="0" fontId="12" fillId="0" borderId="4" xfId="0" applyFont="1" applyBorder="1" applyAlignment="1">
      <alignment horizontal="left" vertical="top" wrapText="1"/>
    </xf>
    <xf numFmtId="0" fontId="4" fillId="0" borderId="6" xfId="0" applyFont="1" applyBorder="1" applyAlignment="1">
      <alignment horizontal="left" vertical="top" wrapText="1"/>
    </xf>
    <xf numFmtId="49" fontId="2" fillId="0" borderId="2" xfId="0" applyNumberFormat="1" applyFont="1" applyBorder="1" applyAlignment="1">
      <alignment horizontal="left" vertical="top" wrapText="1"/>
    </xf>
    <xf numFmtId="164" fontId="2" fillId="0" borderId="2" xfId="0" applyNumberFormat="1" applyFont="1" applyBorder="1" applyAlignment="1">
      <alignment horizontal="left" vertical="top" wrapText="1"/>
    </xf>
    <xf numFmtId="0" fontId="2" fillId="0" borderId="4" xfId="0" applyFont="1" applyBorder="1" applyAlignment="1">
      <alignment horizontal="left" vertical="top" wrapText="1"/>
    </xf>
    <xf numFmtId="0" fontId="6" fillId="0" borderId="4" xfId="0" applyFont="1" applyBorder="1" applyAlignment="1">
      <alignment horizontal="left" vertical="top" wrapText="1"/>
    </xf>
    <xf numFmtId="0" fontId="0" fillId="0" borderId="2" xfId="0" applyBorder="1" applyAlignment="1">
      <alignment wrapText="1"/>
    </xf>
    <xf numFmtId="0" fontId="5" fillId="0" borderId="7" xfId="0" applyFont="1" applyBorder="1" applyAlignment="1">
      <alignment horizontal="left" vertical="top" wrapText="1"/>
    </xf>
    <xf numFmtId="0" fontId="1" fillId="0" borderId="4" xfId="1" applyFill="1" applyBorder="1" applyAlignment="1">
      <alignment horizontal="left" vertical="top" wrapText="1"/>
    </xf>
    <xf numFmtId="0" fontId="10" fillId="0" borderId="4" xfId="0" applyFont="1" applyBorder="1" applyAlignment="1">
      <alignment horizontal="left" vertical="top" wrapText="1"/>
    </xf>
    <xf numFmtId="0" fontId="14" fillId="0" borderId="1" xfId="0" applyFont="1" applyBorder="1" applyAlignment="1">
      <alignment horizontal="left" vertical="top" wrapText="1"/>
    </xf>
    <xf numFmtId="0" fontId="1" fillId="0" borderId="2" xfId="1" applyBorder="1" applyAlignment="1">
      <alignment horizontal="left" vertical="top" wrapText="1"/>
    </xf>
    <xf numFmtId="0" fontId="1" fillId="0" borderId="0" xfId="1" applyFill="1" applyBorder="1" applyAlignment="1">
      <alignment horizontal="left" vertical="top" wrapText="1"/>
    </xf>
    <xf numFmtId="0" fontId="1" fillId="0" borderId="2" xfId="1" applyFill="1" applyBorder="1" applyAlignment="1">
      <alignment vertical="top"/>
    </xf>
    <xf numFmtId="0" fontId="1" fillId="0" borderId="2" xfId="1" applyBorder="1" applyAlignment="1">
      <alignment vertical="top" wrapText="1"/>
    </xf>
    <xf numFmtId="0" fontId="0" fillId="0" borderId="2" xfId="0" applyBorder="1" applyAlignment="1">
      <alignment vertical="top" wrapText="1"/>
    </xf>
    <xf numFmtId="49" fontId="0" fillId="0" borderId="2" xfId="0" applyNumberFormat="1" applyBorder="1" applyAlignment="1">
      <alignment vertical="top" wrapText="1"/>
    </xf>
    <xf numFmtId="0" fontId="5" fillId="0" borderId="6" xfId="0" applyFont="1" applyBorder="1" applyAlignment="1">
      <alignment vertical="top" wrapText="1"/>
    </xf>
    <xf numFmtId="0" fontId="6" fillId="0" borderId="4" xfId="0" applyFont="1" applyBorder="1" applyAlignment="1">
      <alignment vertical="top" wrapText="1"/>
    </xf>
    <xf numFmtId="0" fontId="8" fillId="0" borderId="1" xfId="0" applyFont="1" applyBorder="1" applyAlignment="1">
      <alignment horizontal="left" vertical="top" wrapText="1"/>
    </xf>
    <xf numFmtId="0" fontId="17" fillId="0" borderId="4" xfId="0" applyFont="1" applyBorder="1" applyAlignment="1">
      <alignment horizontal="left" vertical="top" wrapText="1"/>
    </xf>
    <xf numFmtId="0" fontId="1" fillId="0" borderId="3" xfId="1" applyBorder="1"/>
    <xf numFmtId="49" fontId="8" fillId="0" borderId="1" xfId="0" applyNumberFormat="1" applyFont="1" applyBorder="1" applyAlignment="1">
      <alignment horizontal="left" vertical="top" wrapText="1"/>
    </xf>
    <xf numFmtId="164" fontId="8" fillId="0" borderId="1" xfId="0" applyNumberFormat="1" applyFont="1" applyBorder="1" applyAlignment="1">
      <alignment horizontal="left" vertical="top" wrapText="1"/>
    </xf>
    <xf numFmtId="0" fontId="14" fillId="0" borderId="8" xfId="0" applyFont="1" applyBorder="1" applyAlignment="1">
      <alignment horizontal="left" vertical="top" wrapText="1"/>
    </xf>
    <xf numFmtId="0" fontId="5" fillId="0" borderId="8" xfId="0" applyFont="1" applyBorder="1" applyAlignment="1">
      <alignment horizontal="left" vertical="top" wrapText="1"/>
    </xf>
    <xf numFmtId="0" fontId="14" fillId="0" borderId="7" xfId="0" applyFont="1" applyBorder="1" applyAlignment="1">
      <alignment horizontal="left" vertical="top" wrapText="1"/>
    </xf>
    <xf numFmtId="0" fontId="8" fillId="0" borderId="5" xfId="0" applyFont="1" applyBorder="1" applyAlignment="1">
      <alignment horizontal="left" vertical="top" wrapText="1"/>
    </xf>
    <xf numFmtId="164" fontId="6" fillId="0" borderId="1" xfId="0" applyNumberFormat="1" applyFont="1" applyBorder="1" applyAlignment="1">
      <alignment horizontal="left" vertical="top" wrapText="1"/>
    </xf>
    <xf numFmtId="0" fontId="1" fillId="0" borderId="0" xfId="1" applyBorder="1" applyAlignment="1">
      <alignment horizontal="left" vertical="top" wrapText="1"/>
    </xf>
    <xf numFmtId="0" fontId="14" fillId="0" borderId="5" xfId="0" applyFont="1" applyBorder="1" applyAlignment="1">
      <alignment horizontal="left" vertical="top" wrapText="1"/>
    </xf>
    <xf numFmtId="49" fontId="8" fillId="0" borderId="5" xfId="0" applyNumberFormat="1" applyFont="1" applyBorder="1" applyAlignment="1">
      <alignment horizontal="left" vertical="top" wrapText="1"/>
    </xf>
    <xf numFmtId="164" fontId="8" fillId="0" borderId="5" xfId="0" applyNumberFormat="1" applyFont="1" applyBorder="1" applyAlignment="1">
      <alignment horizontal="left" vertical="top" wrapText="1"/>
    </xf>
    <xf numFmtId="0" fontId="14" fillId="0" borderId="0" xfId="0" applyFont="1" applyAlignment="1">
      <alignment horizontal="left" vertical="top" wrapText="1"/>
    </xf>
    <xf numFmtId="49" fontId="8" fillId="0" borderId="0" xfId="0" applyNumberFormat="1" applyFont="1" applyAlignment="1">
      <alignment horizontal="left" vertical="top" wrapText="1"/>
    </xf>
    <xf numFmtId="164" fontId="8" fillId="0" borderId="0" xfId="0" applyNumberFormat="1" applyFont="1" applyAlignment="1">
      <alignment horizontal="left" vertical="top" wrapText="1"/>
    </xf>
    <xf numFmtId="0" fontId="11" fillId="0" borderId="0" xfId="0" applyFont="1" applyAlignment="1">
      <alignment horizontal="left" vertical="top" wrapText="1"/>
    </xf>
    <xf numFmtId="0" fontId="2" fillId="0" borderId="0" xfId="0" applyFont="1" applyAlignment="1">
      <alignment horizontal="left" vertical="top" wrapText="1"/>
    </xf>
    <xf numFmtId="0" fontId="12" fillId="0" borderId="0" xfId="0" applyFont="1" applyAlignment="1">
      <alignment horizontal="left" vertical="top" wrapText="1"/>
    </xf>
    <xf numFmtId="0" fontId="0" fillId="0" borderId="0" xfId="0" applyAlignment="1">
      <alignment vertical="top" wrapText="1"/>
    </xf>
    <xf numFmtId="0" fontId="8" fillId="0" borderId="9" xfId="0" applyFont="1" applyBorder="1" applyAlignment="1">
      <alignment horizontal="left" vertical="top" wrapText="1"/>
    </xf>
    <xf numFmtId="0" fontId="3" fillId="0" borderId="4" xfId="0" applyFont="1" applyBorder="1" applyAlignment="1">
      <alignment horizontal="left" vertical="top" wrapText="1"/>
    </xf>
    <xf numFmtId="0" fontId="7" fillId="0" borderId="8" xfId="0" applyFont="1" applyBorder="1" applyAlignment="1">
      <alignment horizontal="left" vertical="top" wrapText="1"/>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164" fontId="10" fillId="0" borderId="1" xfId="0" applyNumberFormat="1" applyFont="1" applyBorder="1" applyAlignment="1">
      <alignment horizontal="left" vertical="top" wrapText="1"/>
    </xf>
    <xf numFmtId="0" fontId="1" fillId="0" borderId="1" xfId="1" applyFill="1" applyBorder="1" applyAlignment="1">
      <alignment horizontal="left" vertical="top" wrapText="1"/>
    </xf>
    <xf numFmtId="0" fontId="5" fillId="2" borderId="3" xfId="0" applyFont="1" applyFill="1" applyBorder="1" applyAlignment="1">
      <alignment horizontal="left" vertical="top" wrapText="1"/>
    </xf>
    <xf numFmtId="0" fontId="14" fillId="0" borderId="3" xfId="0" applyFont="1" applyBorder="1" applyAlignment="1">
      <alignment horizontal="left" vertical="top" wrapText="1"/>
    </xf>
    <xf numFmtId="0" fontId="0" fillId="0" borderId="3" xfId="0" applyBorder="1" applyAlignment="1">
      <alignment horizontal="left" vertical="top" wrapText="1"/>
    </xf>
    <xf numFmtId="164" fontId="0" fillId="0" borderId="3" xfId="0" applyNumberFormat="1" applyBorder="1" applyAlignment="1">
      <alignment horizontal="left" vertical="top" wrapText="1"/>
    </xf>
    <xf numFmtId="0" fontId="5" fillId="0" borderId="3" xfId="0" applyFont="1" applyBorder="1" applyAlignment="1">
      <alignment horizontal="left" vertical="top" wrapText="1"/>
    </xf>
    <xf numFmtId="0" fontId="4" fillId="0" borderId="3" xfId="0" applyFont="1" applyBorder="1" applyAlignment="1">
      <alignment horizontal="left" vertical="top" wrapText="1"/>
    </xf>
    <xf numFmtId="0" fontId="1" fillId="0" borderId="3" xfId="1" applyBorder="1" applyAlignment="1">
      <alignment horizontal="left" vertical="top" wrapText="1"/>
    </xf>
    <xf numFmtId="0" fontId="1" fillId="0" borderId="3" xfId="1" applyFill="1" applyBorder="1" applyAlignment="1">
      <alignment horizontal="left" vertical="top" wrapText="1"/>
    </xf>
    <xf numFmtId="0" fontId="18" fillId="0" borderId="3" xfId="0" applyFont="1" applyBorder="1" applyAlignment="1">
      <alignment horizontal="left" vertical="top" wrapText="1"/>
    </xf>
    <xf numFmtId="0" fontId="7" fillId="2" borderId="3" xfId="0" applyFont="1" applyFill="1" applyBorder="1" applyAlignment="1">
      <alignment horizontal="left" vertical="top" wrapText="1"/>
    </xf>
    <xf numFmtId="164" fontId="7" fillId="2" borderId="3" xfId="0" applyNumberFormat="1" applyFont="1" applyFill="1" applyBorder="1" applyAlignment="1">
      <alignment horizontal="left" vertical="top" wrapText="1"/>
    </xf>
    <xf numFmtId="0" fontId="13" fillId="0" borderId="3" xfId="0" applyFont="1" applyBorder="1" applyAlignment="1">
      <alignment horizontal="left" vertical="top" wrapText="1"/>
    </xf>
    <xf numFmtId="0" fontId="12" fillId="0" borderId="3" xfId="0" applyFont="1" applyBorder="1" applyAlignment="1">
      <alignment horizontal="left" vertical="top" wrapText="1"/>
    </xf>
    <xf numFmtId="164" fontId="12" fillId="0" borderId="3" xfId="0" applyNumberFormat="1" applyFont="1" applyBorder="1" applyAlignment="1">
      <alignment horizontal="left" vertical="top" wrapText="1"/>
    </xf>
    <xf numFmtId="0" fontId="7" fillId="0" borderId="3" xfId="0" applyFont="1" applyBorder="1" applyAlignment="1">
      <alignment vertical="top" wrapText="1"/>
    </xf>
    <xf numFmtId="0" fontId="13" fillId="0" borderId="3" xfId="0" applyFont="1" applyBorder="1" applyAlignment="1">
      <alignment vertical="top" wrapText="1"/>
    </xf>
    <xf numFmtId="0" fontId="14" fillId="0" borderId="1" xfId="0" applyFont="1" applyBorder="1" applyAlignment="1">
      <alignment vertical="top" wrapText="1"/>
    </xf>
    <xf numFmtId="164" fontId="0" fillId="0" borderId="0" xfId="0" applyNumberFormat="1" applyAlignment="1">
      <alignment horizontal="left" vertical="top" wrapText="1"/>
    </xf>
    <xf numFmtId="0" fontId="14" fillId="0" borderId="3" xfId="0" applyFont="1" applyBorder="1" applyAlignment="1">
      <alignment vertical="top" wrapText="1"/>
    </xf>
    <xf numFmtId="0" fontId="5" fillId="2" borderId="3" xfId="0" applyFont="1" applyFill="1" applyBorder="1"/>
    <xf numFmtId="0" fontId="5" fillId="0" borderId="3" xfId="0" applyFont="1" applyBorder="1" applyAlignment="1">
      <alignment vertical="top" wrapText="1"/>
    </xf>
    <xf numFmtId="0" fontId="7" fillId="0" borderId="3" xfId="0" applyFont="1" applyBorder="1" applyAlignment="1">
      <alignment horizontal="left" vertical="top" wrapText="1"/>
    </xf>
    <xf numFmtId="0" fontId="5" fillId="2" borderId="3" xfId="0" applyFont="1" applyFill="1" applyBorder="1" applyAlignment="1">
      <alignment horizontal="left" vertical="top"/>
    </xf>
    <xf numFmtId="0" fontId="5" fillId="0" borderId="3" xfId="0" applyFont="1" applyBorder="1" applyAlignment="1">
      <alignment horizontal="left" vertical="top"/>
    </xf>
    <xf numFmtId="0" fontId="14" fillId="0" borderId="0" xfId="0" applyFont="1" applyAlignment="1">
      <alignment horizontal="left" vertical="top"/>
    </xf>
    <xf numFmtId="0" fontId="14" fillId="2" borderId="3" xfId="0" applyFont="1" applyFill="1" applyBorder="1" applyAlignment="1">
      <alignment horizontal="left" vertical="top" wrapText="1"/>
    </xf>
    <xf numFmtId="0" fontId="14" fillId="0" borderId="3" xfId="0" applyFont="1" applyBorder="1"/>
    <xf numFmtId="164" fontId="0" fillId="0" borderId="0" xfId="0" applyNumberFormat="1" applyAlignment="1">
      <alignment horizontal="left" vertical="top"/>
    </xf>
    <xf numFmtId="164" fontId="5" fillId="2" borderId="3" xfId="0" applyNumberFormat="1" applyFont="1" applyFill="1" applyBorder="1" applyAlignment="1">
      <alignment horizontal="left" vertical="top"/>
    </xf>
    <xf numFmtId="0" fontId="14" fillId="0" borderId="3" xfId="0" applyFont="1" applyBorder="1" applyAlignment="1">
      <alignment horizontal="left" vertical="top"/>
    </xf>
    <xf numFmtId="0" fontId="12" fillId="0" borderId="0" xfId="0" applyFont="1"/>
    <xf numFmtId="0" fontId="7" fillId="2" borderId="3" xfId="0" applyFont="1" applyFill="1" applyBorder="1"/>
    <xf numFmtId="0" fontId="13" fillId="0" borderId="0" xfId="0" applyFont="1"/>
    <xf numFmtId="0" fontId="14" fillId="2" borderId="6" xfId="0" applyFont="1" applyFill="1" applyBorder="1" applyAlignment="1">
      <alignment horizontal="left" vertical="center" wrapText="1"/>
    </xf>
    <xf numFmtId="0" fontId="14" fillId="2" borderId="2" xfId="0" applyFont="1" applyFill="1" applyBorder="1" applyAlignment="1">
      <alignment horizontal="left" vertical="center" wrapText="1"/>
    </xf>
    <xf numFmtId="49" fontId="14" fillId="2" borderId="2" xfId="0" applyNumberFormat="1" applyFont="1" applyFill="1" applyBorder="1" applyAlignment="1">
      <alignment horizontal="left" vertical="center" wrapText="1"/>
    </xf>
    <xf numFmtId="164" fontId="14" fillId="2" borderId="2" xfId="0" applyNumberFormat="1"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3" xfId="0" applyFont="1" applyFill="1" applyBorder="1" applyAlignment="1">
      <alignment horizontal="left" vertical="center" wrapText="1"/>
    </xf>
    <xf numFmtId="49" fontId="14" fillId="2" borderId="3" xfId="0" applyNumberFormat="1" applyFont="1" applyFill="1" applyBorder="1" applyAlignment="1">
      <alignment horizontal="left" vertical="center" wrapText="1"/>
    </xf>
    <xf numFmtId="164" fontId="14" fillId="2" borderId="3" xfId="0" applyNumberFormat="1" applyFont="1" applyFill="1" applyBorder="1" applyAlignment="1">
      <alignment horizontal="left" vertical="center" wrapText="1"/>
    </xf>
    <xf numFmtId="0" fontId="19" fillId="0" borderId="0" xfId="0" applyFont="1"/>
    <xf numFmtId="0" fontId="19" fillId="0" borderId="0" xfId="0" applyFont="1" applyAlignment="1">
      <alignment wrapText="1"/>
    </xf>
    <xf numFmtId="0" fontId="0" fillId="0" borderId="0" xfId="0" applyAlignment="1">
      <alignment wrapText="1"/>
    </xf>
    <xf numFmtId="0" fontId="20" fillId="0" borderId="0" xfId="0" applyFont="1"/>
    <xf numFmtId="0" fontId="20" fillId="0" borderId="0" xfId="0" applyFont="1" applyAlignment="1">
      <alignment wrapText="1"/>
    </xf>
    <xf numFmtId="0" fontId="20" fillId="3" borderId="0" xfId="1" applyFont="1" applyFill="1" applyAlignment="1">
      <alignment horizontal="center" vertical="center" wrapText="1"/>
    </xf>
    <xf numFmtId="0" fontId="20" fillId="3" borderId="0" xfId="1" applyFont="1" applyFill="1" applyBorder="1" applyAlignment="1">
      <alignment horizontal="center" vertical="center" wrapText="1"/>
    </xf>
    <xf numFmtId="0" fontId="5" fillId="0" borderId="3" xfId="0" applyFont="1" applyBorder="1"/>
    <xf numFmtId="0" fontId="23" fillId="0" borderId="3" xfId="0" applyFont="1" applyBorder="1" applyAlignment="1">
      <alignment horizontal="left" vertical="top" wrapText="1"/>
    </xf>
    <xf numFmtId="0" fontId="18" fillId="0" borderId="0" xfId="0" applyFont="1" applyAlignment="1">
      <alignment wrapText="1"/>
    </xf>
    <xf numFmtId="0" fontId="21" fillId="0" borderId="0" xfId="0" applyFont="1" applyAlignment="1">
      <alignment horizontal="center" vertical="center" wrapText="1"/>
    </xf>
    <xf numFmtId="0" fontId="22"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166A4"/>
      <color rgb="FFAEB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285750</xdr:colOff>
      <xdr:row>0</xdr:row>
      <xdr:rowOff>57150</xdr:rowOff>
    </xdr:from>
    <xdr:to>
      <xdr:col>3</xdr:col>
      <xdr:colOff>2057400</xdr:colOff>
      <xdr:row>1</xdr:row>
      <xdr:rowOff>647700</xdr:rowOff>
    </xdr:to>
    <xdr:pic>
      <xdr:nvPicPr>
        <xdr:cNvPr id="2" name="Picture 1">
          <a:extLst>
            <a:ext uri="{FF2B5EF4-FFF2-40B4-BE49-F238E27FC236}">
              <a16:creationId xmlns:a16="http://schemas.microsoft.com/office/drawing/2014/main" id="{90BD7FD4-8117-8B72-8C76-EB3DE464B205}"/>
            </a:ext>
          </a:extLst>
        </xdr:cNvPr>
        <xdr:cNvPicPr>
          <a:picLocks noChangeAspect="1"/>
        </xdr:cNvPicPr>
      </xdr:nvPicPr>
      <xdr:blipFill>
        <a:blip xmlns:r="http://schemas.openxmlformats.org/officeDocument/2006/relationships" r:embed="rId1"/>
        <a:stretch>
          <a:fillRect/>
        </a:stretch>
      </xdr:blipFill>
      <xdr:spPr>
        <a:xfrm>
          <a:off x="2857500" y="57150"/>
          <a:ext cx="1771650" cy="69532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5-03-28T14:35:20.76" personId="{00000000-0000-0000-0000-000000000000}" id="{CCD1BC6C-0BB8-41B6-B577-482195AC0D7C}">
    <text>If you are adding a resource that has a physical address, UNHIDE columns C-G to add that info. To print a page without any addresses, HIDE columns C-G again.</text>
  </threadedComment>
  <threadedComment ref="A108" dT="2025-02-21T16:23:42.03" personId="{00000000-0000-0000-0000-000000000000}" id="{B0E47747-7AF6-42E4-9085-DC15CF0A1933}">
    <text>Check again in a few months to see if he has acquired an in-person location, yet. -Brynn 2/21/25</text>
  </threadedComment>
  <threadedComment ref="J143" dT="2025-06-09T18:25:58.63" personId="{00000000-0000-0000-0000-000000000000}" id="{35B35679-CD61-4ECB-83C0-5096C9A2901D}">
    <text>[Mention was removed] Check this website again at a later date. The server appears to be down, so I could not verify that the address is good.</text>
  </threadedComment>
</ThreadedComments>
</file>

<file path=xl/threadedComments/threadedComment2.xml><?xml version="1.0" encoding="utf-8"?>
<ThreadedComments xmlns="http://schemas.microsoft.com/office/spreadsheetml/2018/threadedcomments" xmlns:x="http://schemas.openxmlformats.org/spreadsheetml/2006/main">
  <threadedComment ref="A9" dT="2025-02-21T16:23:42.03" personId="{00000000-0000-0000-0000-000000000000}" id="{2B590E00-4664-43FC-A34B-65F025BB4674}">
    <text>Check again in a few months to see if he has acquired an in-person location, yet. -Brynn 2/21/25</text>
  </threadedComment>
</ThreadedComments>
</file>

<file path=xl/threadedComments/threadedComment3.xml><?xml version="1.0" encoding="utf-8"?>
<ThreadedComments xmlns="http://schemas.microsoft.com/office/spreadsheetml/2018/threadedcomments" xmlns:x="http://schemas.openxmlformats.org/spreadsheetml/2006/main">
  <threadedComment ref="A42" dT="2025-02-21T16:23:42.03" personId="{00000000-0000-0000-0000-000000000000}" id="{AD5DB89E-DCF4-4564-8D3F-7EBD5B130394}">
    <text>Check again in a few months to see if he has acquired an in-person location, yet. -Brynn 2/21/25</text>
  </threadedComment>
</ThreadedComments>
</file>

<file path=xl/threadedComments/threadedComment4.xml><?xml version="1.0" encoding="utf-8"?>
<ThreadedComments xmlns="http://schemas.microsoft.com/office/spreadsheetml/2018/threadedcomments" xmlns:x="http://schemas.openxmlformats.org/spreadsheetml/2006/main">
  <threadedComment ref="B1" dT="2025-03-28T14:35:20.76" personId="{00000000-0000-0000-0000-000000000000}" id="{23C7EC74-00D5-49BE-9498-C28BE77A2BC8}">
    <text>If you are adding a resource that has a physical address, UNHIDE columns C-G to add that info. To print a page without any addresses, HIDE columns C-G again.</text>
  </threadedComment>
  <threadedComment ref="A107" dT="2025-02-21T16:23:42.03" personId="{00000000-0000-0000-0000-000000000000}" id="{CE60E9DE-AE96-40C1-A19B-99A7D88F7956}">
    <text>Check again in a few months to see if he has acquired an in-person location, yet. -Brynn 2/21/25</text>
  </threadedComment>
  <threadedComment ref="J142" dT="2025-06-09T18:25:58.63" personId="{00000000-0000-0000-0000-000000000000}" id="{A84834B0-BAA1-40A9-807F-087D9674821C}">
    <text>[Mention was removed] Check this website again at a later date. The server appears to be down, so I could not verify that the address is good.</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newhopecentergrief.sharepoint.com/:x:/s/Programming2023/EVJReVp6OzJEkm-_Nk2426ABMgyIavxgUWr_TYA8vQVQTg?e=1GVeUu&amp;nav=MTVfezUxRkRBNjQyLTc5NTAtNDlFMi1BQTQzLTAxOEQyQzAzOUUwQ30" TargetMode="External"/><Relationship Id="rId13" Type="http://schemas.openxmlformats.org/officeDocument/2006/relationships/hyperlink" Target="https://newhopecentergrief.sharepoint.com/:x:/s/Programming2023/EVJReVp6OzJEkm-_Nk2426ABMgyIavxgUWr_TYA8vQVQTg?e=b98szD&amp;nav=MTVfezBGMjIyRDc5LUZBRTItNEQ1RS04NDlCLUVERjBGRUY4NzdGNH0" TargetMode="External"/><Relationship Id="rId18" Type="http://schemas.openxmlformats.org/officeDocument/2006/relationships/hyperlink" Target="https://newhopecentergrief.sharepoint.com/:x:/s/Programming2023/EVJReVp6OzJEkm-_Nk2426ABMgyIavxgUWr_TYA8vQVQTg?e=w2RlYH&amp;nav=MTVfezBDMzNGNjM0LTFGN0ItNDlFRC1CRkJCLTk1OTU3QjVCRUYzOX0" TargetMode="External"/><Relationship Id="rId3" Type="http://schemas.openxmlformats.org/officeDocument/2006/relationships/hyperlink" Target="https://newhopecentergrief.sharepoint.com/:x:/s/Programming2023/EVJReVp6OzJEkm-_Nk2426ABMgyIavxgUWr_TYA8vQVQTg?e=jXE4Uq&amp;nav=MTVfe0M5ODc0OThDLUIwRTAtNDQwRS05RjBGLUZERTQzNTAzQkM4N30" TargetMode="External"/><Relationship Id="rId7" Type="http://schemas.openxmlformats.org/officeDocument/2006/relationships/hyperlink" Target="https://newhopecentergrief.sharepoint.com/:x:/s/Programming2023/EVJReVp6OzJEkm-_Nk2426ABMgyIavxgUWr_TYA8vQVQTg?e=l99IxQ&amp;nav=MTVfe0UyN0Y0RTQwLTRDREUtNEJCNS1CODQ0LTYwMzhGQkNFNkM1OH0" TargetMode="External"/><Relationship Id="rId12" Type="http://schemas.openxmlformats.org/officeDocument/2006/relationships/hyperlink" Target="https://newhopecentergrief.sharepoint.com/:x:/s/Programming2023/EVJReVp6OzJEkm-_Nk2426ABMgyIavxgUWr_TYA8vQVQTg?e=H0v4Lt&amp;nav=MTVfe0FDMjhDQ0NDLTQ4RUItNDg0Qy04NDQ3LUQxQkFFOTA3MDgxOH0" TargetMode="External"/><Relationship Id="rId17" Type="http://schemas.openxmlformats.org/officeDocument/2006/relationships/hyperlink" Target="https://newhopecentergrief.sharepoint.com/:x:/s/Programming2023/EVJReVp6OzJEkm-_Nk2426ABMgyIavxgUWr_TYA8vQVQTg?e=E2lA7P&amp;nav=MTVfezBBQjkxQjZBLTMwODQtNEVCMC05QjlELTM2ODJCRTBCQUIzQX0" TargetMode="External"/><Relationship Id="rId2" Type="http://schemas.openxmlformats.org/officeDocument/2006/relationships/hyperlink" Target="https://newhopecentergrief.sharepoint.com/:x:/s/Programming2023/EVJReVp6OzJEkm-_Nk2426ABMgyIavxgUWr_TYA8vQVQTg?e=YYU8Oe&amp;nav=MTVfezQ2M0M3OTAzLThEMTItNDJCRi05MTFELTIxNzQ0RTlGMUFEMH0" TargetMode="External"/><Relationship Id="rId16" Type="http://schemas.openxmlformats.org/officeDocument/2006/relationships/hyperlink" Target="https://newhopecentergrief.sharepoint.com/:x:/s/Programming2023/EVJReVp6OzJEkm-_Nk2426ABMgyIavxgUWr_TYA8vQVQTg?e=3kmCs3&amp;nav=MTVfe0UzRTNGNTVCLUU4NzUtNDY5Qi1CRUZCLTJBOEFEMEM0QjU4MH0" TargetMode="External"/><Relationship Id="rId1" Type="http://schemas.openxmlformats.org/officeDocument/2006/relationships/hyperlink" Target="https://newhopecentergrief.sharepoint.com/:x:/s/Programming2023/EVJReVp6OzJEkm-_Nk2426ABMgyIavxgUWr_TYA8vQVQTg?e=oNwkgD&amp;nav=MTVfe0VFMDAzMjc2LTJGQjMtNDJBQi04RTZCLUY2NjNGNEQ3QUI3RH0" TargetMode="External"/><Relationship Id="rId6" Type="http://schemas.openxmlformats.org/officeDocument/2006/relationships/hyperlink" Target="https://newhopecentergrief.sharepoint.com/:x:/s/Programming2023/EVJReVp6OzJEkm-_Nk2426ABMgyIavxgUWr_TYA8vQVQTg?e=DGseTM&amp;nav=MTVfezEyM0YwNUE1LTQ2MTctNDM2Qi04QkIyLUUzQUYwQkFENUFGM30" TargetMode="External"/><Relationship Id="rId11" Type="http://schemas.openxmlformats.org/officeDocument/2006/relationships/hyperlink" Target="https://newhopecentergrief.sharepoint.com/:x:/s/Programming2023/EVJReVp6OzJEkm-_Nk2426ABMgyIavxgUWr_TYA8vQVQTg?e=229nrC&amp;nav=MTVfezJCRkMwQ0Q5LUIxMEUtNDcxMy1CNEVELUQ5RkE2RjlGNzc1MH0" TargetMode="External"/><Relationship Id="rId5" Type="http://schemas.openxmlformats.org/officeDocument/2006/relationships/hyperlink" Target="https://newhopecentergrief.sharepoint.com/:x:/s/Programming2023/EVJReVp6OzJEkm-_Nk2426ABMgyIavxgUWr_TYA8vQVQTg?e=DpFJD5&amp;nav=MTVfe0JGRDIwOERELTI1NEMtNEI1MS1CMDhCLTdBQ0VCMDk3OTk3QX0" TargetMode="External"/><Relationship Id="rId15" Type="http://schemas.openxmlformats.org/officeDocument/2006/relationships/hyperlink" Target="https://newhopecentergrief.sharepoint.com/:x:/s/Programming2023/EVJReVp6OzJEkm-_Nk2426ABMgyIavxgUWr_TYA8vQVQTg?e=CiK4Me&amp;nav=MTVfezQ5M0U4NUY5LTA4ODktNDNBNy04MDFBLTc0ODZGMDBDRjc3NH0" TargetMode="External"/><Relationship Id="rId10" Type="http://schemas.openxmlformats.org/officeDocument/2006/relationships/hyperlink" Target="https://newhopecentergrief.sharepoint.com/:x:/s/Programming2023/EVJReVp6OzJEkm-_Nk2426ABMgyIavxgUWr_TYA8vQVQTg?e=8ON5Eu&amp;nav=MTVfe0YzQTFEMDlDLUZERTItNDZBQy04MkM2LTFEN0Y2M0I0MzE2N30" TargetMode="External"/><Relationship Id="rId19" Type="http://schemas.openxmlformats.org/officeDocument/2006/relationships/drawing" Target="../drawings/drawing1.xml"/><Relationship Id="rId4" Type="http://schemas.openxmlformats.org/officeDocument/2006/relationships/hyperlink" Target="https://newhopecentergrief.sharepoint.com/:x:/s/Programming2023/EVJReVp6OzJEkm-_Nk2426ABMgyIavxgUWr_TYA8vQVQTg?e=gUCUC4&amp;nav=MTVfezBGQ0Y1RTRBLTlDMzItNEIzMC1CNjg2LTE1Q0U5MDg3M0M4NH0" TargetMode="External"/><Relationship Id="rId9" Type="http://schemas.openxmlformats.org/officeDocument/2006/relationships/hyperlink" Target="https://newhopecentergrief.sharepoint.com/:x:/s/Programming2023/EVJReVp6OzJEkm-_Nk2426ABMgyIavxgUWr_TYA8vQVQTg?e=hFDzqv&amp;nav=MTVfezEwQzBERTlDLTNENkEtNDkxMi04RDk3LTFFQUY2QkIzOUVBRn0" TargetMode="External"/><Relationship Id="rId14" Type="http://schemas.openxmlformats.org/officeDocument/2006/relationships/hyperlink" Target="https://newhopecentergrief.sharepoint.com/:x:/s/Programming2023/EVJReVp6OzJEkm-_Nk2426ABMgyIavxgUWr_TYA8vQVQTg?e=sWLgf1&amp;nav=MTVfe0U3RDBGMjYxLUVCNEUtNDNBNC04NDdGLTFFODZBRUVDODY2OX0"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newoakland.org/" TargetMode="External"/><Relationship Id="rId117" Type="http://schemas.openxmlformats.org/officeDocument/2006/relationships/hyperlink" Target="https://www.hom.org/camp-good-grief/" TargetMode="External"/><Relationship Id="rId21" Type="http://schemas.openxmlformats.org/officeDocument/2006/relationships/hyperlink" Target="https://www.dbsalliance.org/support/chapters-and-support-groups/find-a-support-group/?state=MI" TargetMode="External"/><Relationship Id="rId42" Type="http://schemas.openxmlformats.org/officeDocument/2006/relationships/hyperlink" Target="https://www.schoolcrisiscenter.org/" TargetMode="External"/><Relationship Id="rId47" Type="http://schemas.openxmlformats.org/officeDocument/2006/relationships/hyperlink" Target="https://childmind.org/" TargetMode="External"/><Relationship Id="rId63" Type="http://schemas.openxmlformats.org/officeDocument/2006/relationships/hyperlink" Target="https://www.michigan.gov/mvaa" TargetMode="External"/><Relationship Id="rId68" Type="http://schemas.openxmlformats.org/officeDocument/2006/relationships/hyperlink" Target="https://www.thetrevorproject.org/" TargetMode="External"/><Relationship Id="rId84" Type="http://schemas.openxmlformats.org/officeDocument/2006/relationships/hyperlink" Target="mailto:ncptsd@va.gov" TargetMode="External"/><Relationship Id="rId89" Type="http://schemas.openxmlformats.org/officeDocument/2006/relationships/hyperlink" Target="https://www.va.gov/battle-creek-health-care/" TargetMode="External"/><Relationship Id="rId112" Type="http://schemas.openxmlformats.org/officeDocument/2006/relationships/hyperlink" Target="mailto:CrooksRd@AJDesmond.com" TargetMode="External"/><Relationship Id="rId133" Type="http://schemas.openxmlformats.org/officeDocument/2006/relationships/hyperlink" Target="https://www.taps.org/" TargetMode="External"/><Relationship Id="rId138" Type="http://schemas.openxmlformats.org/officeDocument/2006/relationships/hyperlink" Target="https://thetearsfoundation.org/chapters/michigan-old/" TargetMode="External"/><Relationship Id="rId154" Type="http://schemas.openxmlformats.org/officeDocument/2006/relationships/hyperlink" Target="mailto:info@zamaninternational.org" TargetMode="External"/><Relationship Id="rId159" Type="http://schemas.openxmlformats.org/officeDocument/2006/relationships/hyperlink" Target="https://www.wigs4kids.org/" TargetMode="External"/><Relationship Id="rId175" Type="http://schemas.openxmlformats.org/officeDocument/2006/relationships/hyperlink" Target="https://www.ageways.org/" TargetMode="External"/><Relationship Id="rId170" Type="http://schemas.openxmlformats.org/officeDocument/2006/relationships/hyperlink" Target="mailto:jennifer.weallans@oeius.org" TargetMode="External"/><Relationship Id="rId16" Type="http://schemas.openxmlformats.org/officeDocument/2006/relationships/hyperlink" Target="mailto:starfish@sfish.org" TargetMode="External"/><Relationship Id="rId107" Type="http://schemas.openxmlformats.org/officeDocument/2006/relationships/hyperlink" Target="https://www.wayfinderpsychotherapy.net/" TargetMode="External"/><Relationship Id="rId11" Type="http://schemas.openxmlformats.org/officeDocument/2006/relationships/hyperlink" Target="https://988lifeline.org/" TargetMode="External"/><Relationship Id="rId32" Type="http://schemas.openxmlformats.org/officeDocument/2006/relationships/hyperlink" Target="https://www.psychologytoday.com/us" TargetMode="External"/><Relationship Id="rId37" Type="http://schemas.openxmlformats.org/officeDocument/2006/relationships/hyperlink" Target="mailto:stronger@faceaddictionnow.org" TargetMode="External"/><Relationship Id="rId53" Type="http://schemas.openxmlformats.org/officeDocument/2006/relationships/hyperlink" Target="https://www.stonecrestcenter.com/" TargetMode="External"/><Relationship Id="rId58" Type="http://schemas.openxmlformats.org/officeDocument/2006/relationships/hyperlink" Target="https://www.brownadultday.org/" TargetMode="External"/><Relationship Id="rId74" Type="http://schemas.openxmlformats.org/officeDocument/2006/relationships/hyperlink" Target="https://www.universaldementia.org/" TargetMode="External"/><Relationship Id="rId79" Type="http://schemas.openxmlformats.org/officeDocument/2006/relationships/hyperlink" Target="https://jslmi.org/" TargetMode="External"/><Relationship Id="rId102" Type="http://schemas.openxmlformats.org/officeDocument/2006/relationships/hyperlink" Target="https://crossroadscarecenter.org/blossm.html" TargetMode="External"/><Relationship Id="rId123" Type="http://schemas.openxmlformats.org/officeDocument/2006/relationships/hyperlink" Target="mailto:info@cacdhh.org" TargetMode="External"/><Relationship Id="rId128" Type="http://schemas.openxmlformats.org/officeDocument/2006/relationships/hyperlink" Target="https://www.widowedfriends.com/" TargetMode="External"/><Relationship Id="rId144" Type="http://schemas.openxmlformats.org/officeDocument/2006/relationships/hyperlink" Target="https://www.copline.org/" TargetMode="External"/><Relationship Id="rId149" Type="http://schemas.openxmlformats.org/officeDocument/2006/relationships/hyperlink" Target="mailto:contact@1sthelp.org" TargetMode="External"/><Relationship Id="rId5" Type="http://schemas.openxmlformats.org/officeDocument/2006/relationships/hyperlink" Target="mailto:info@thesenioralliance.org" TargetMode="External"/><Relationship Id="rId90" Type="http://schemas.openxmlformats.org/officeDocument/2006/relationships/hyperlink" Target="https://www.va.gov/iron-mountain-health-care/" TargetMode="External"/><Relationship Id="rId95" Type="http://schemas.openxmlformats.org/officeDocument/2006/relationships/hyperlink" Target="https://anchors4children.org/perinatal-program/" TargetMode="External"/><Relationship Id="rId160" Type="http://schemas.openxmlformats.org/officeDocument/2006/relationships/hyperlink" Target="https://www.caregivinghaven.org/" TargetMode="External"/><Relationship Id="rId165" Type="http://schemas.openxmlformats.org/officeDocument/2006/relationships/hyperlink" Target="https://fst5.org/" TargetMode="External"/><Relationship Id="rId181" Type="http://schemas.openxmlformats.org/officeDocument/2006/relationships/vmlDrawing" Target="../drawings/vmlDrawing1.vml"/><Relationship Id="rId22" Type="http://schemas.openxmlformats.org/officeDocument/2006/relationships/hyperlink" Target="http://www.achildingrief.com/" TargetMode="External"/><Relationship Id="rId27" Type="http://schemas.openxmlformats.org/officeDocument/2006/relationships/hyperlink" Target="https://www.schoolcraft.edu/student-relations/mental-health-support/" TargetMode="External"/><Relationship Id="rId43" Type="http://schemas.openxmlformats.org/officeDocument/2006/relationships/hyperlink" Target="https://www.nimh.nih.gov/" TargetMode="External"/><Relationship Id="rId48" Type="http://schemas.openxmlformats.org/officeDocument/2006/relationships/hyperlink" Target="https://pcs-global.com/" TargetMode="External"/><Relationship Id="rId64" Type="http://schemas.openxmlformats.org/officeDocument/2006/relationships/hyperlink" Target="https://www.alz.org/gmc" TargetMode="External"/><Relationship Id="rId69" Type="http://schemas.openxmlformats.org/officeDocument/2006/relationships/hyperlink" Target="https://bloodcancerfoundationmi.org/" TargetMode="External"/><Relationship Id="rId113" Type="http://schemas.openxmlformats.org/officeDocument/2006/relationships/hyperlink" Target="mailto:info@centerforloss.com" TargetMode="External"/><Relationship Id="rId118" Type="http://schemas.openxmlformats.org/officeDocument/2006/relationships/hyperlink" Target="https://newnormalgriefconsulting.com/" TargetMode="External"/><Relationship Id="rId134" Type="http://schemas.openxmlformats.org/officeDocument/2006/relationships/hyperlink" Target="https://commongroundhelps.org/" TargetMode="External"/><Relationship Id="rId139" Type="http://schemas.openxmlformats.org/officeDocument/2006/relationships/hyperlink" Target="https://www.dwihn.org/" TargetMode="External"/><Relationship Id="rId80" Type="http://schemas.openxmlformats.org/officeDocument/2006/relationships/hyperlink" Target="https://mcancersupportnetwork.org/" TargetMode="External"/><Relationship Id="rId85" Type="http://schemas.openxmlformats.org/officeDocument/2006/relationships/hyperlink" Target="https://www.w2sm.com/" TargetMode="External"/><Relationship Id="rId150" Type="http://schemas.openxmlformats.org/officeDocument/2006/relationships/hyperlink" Target="mailto:kfischer@namimi.org" TargetMode="External"/><Relationship Id="rId155" Type="http://schemas.openxmlformats.org/officeDocument/2006/relationships/hyperlink" Target="https://zamaninternational.org/" TargetMode="External"/><Relationship Id="rId171" Type="http://schemas.openxmlformats.org/officeDocument/2006/relationships/hyperlink" Target="https://www.oeius.org/" TargetMode="External"/><Relationship Id="rId176" Type="http://schemas.openxmlformats.org/officeDocument/2006/relationships/hyperlink" Target="https://www.myride2.com/" TargetMode="External"/><Relationship Id="rId12" Type="http://schemas.openxmlformats.org/officeDocument/2006/relationships/hyperlink" Target="https://www.mymentalhealthwellness.com/" TargetMode="External"/><Relationship Id="rId17" Type="http://schemas.openxmlformats.org/officeDocument/2006/relationships/hyperlink" Target="mailto:traci@bearlakecamp.org" TargetMode="External"/><Relationship Id="rId33" Type="http://schemas.openxmlformats.org/officeDocument/2006/relationships/hyperlink" Target="https://www.wish.org/" TargetMode="External"/><Relationship Id="rId38" Type="http://schemas.openxmlformats.org/officeDocument/2006/relationships/hyperlink" Target="mailto:youthservices@cityofwayne.com" TargetMode="External"/><Relationship Id="rId59" Type="http://schemas.openxmlformats.org/officeDocument/2006/relationships/hyperlink" Target="https://www.optalishealthcare.com/location/canton/" TargetMode="External"/><Relationship Id="rId103" Type="http://schemas.openxmlformats.org/officeDocument/2006/relationships/hyperlink" Target="mailto:%20info@crossroadscarecenter.org" TargetMode="External"/><Relationship Id="rId108" Type="http://schemas.openxmlformats.org/officeDocument/2006/relationships/hyperlink" Target="https://www.rememberingcherubs.org/" TargetMode="External"/><Relationship Id="rId124" Type="http://schemas.openxmlformats.org/officeDocument/2006/relationships/hyperlink" Target="mailto:director@wpsgr.org" TargetMode="External"/><Relationship Id="rId129" Type="http://schemas.openxmlformats.org/officeDocument/2006/relationships/hyperlink" Target="https://madd.org/" TargetMode="External"/><Relationship Id="rId54" Type="http://schemas.openxmlformats.org/officeDocument/2006/relationships/hyperlink" Target="http://www.acmh-mi.org/" TargetMode="External"/><Relationship Id="rId70" Type="http://schemas.openxmlformats.org/officeDocument/2006/relationships/hyperlink" Target="mailto:info@wearehfc.org" TargetMode="External"/><Relationship Id="rId75" Type="http://schemas.openxmlformats.org/officeDocument/2006/relationships/hyperlink" Target="mailto:info@universaldementia.org" TargetMode="External"/><Relationship Id="rId91" Type="http://schemas.openxmlformats.org/officeDocument/2006/relationships/hyperlink" Target="https://www.va.gov/saginaw-health-care/" TargetMode="External"/><Relationship Id="rId96" Type="http://schemas.openxmlformats.org/officeDocument/2006/relationships/hyperlink" Target="https://anchors4children.org/pediatric-hospice/" TargetMode="External"/><Relationship Id="rId140" Type="http://schemas.openxmlformats.org/officeDocument/2006/relationships/hyperlink" Target="mailto:accesscenter@dwihn.org" TargetMode="External"/><Relationship Id="rId145" Type="http://schemas.openxmlformats.org/officeDocument/2006/relationships/hyperlink" Target="mailto:info@thewoundedblue.org" TargetMode="External"/><Relationship Id="rId161" Type="http://schemas.openxmlformats.org/officeDocument/2006/relationships/hyperlink" Target="mailto:maggie@wigs4kids.org" TargetMode="External"/><Relationship Id="rId166" Type="http://schemas.openxmlformats.org/officeDocument/2006/relationships/hyperlink" Target="mailto:contact@YourHelpfulNeighbors.com" TargetMode="External"/><Relationship Id="rId182" Type="http://schemas.openxmlformats.org/officeDocument/2006/relationships/comments" Target="../comments1.xml"/><Relationship Id="rId1" Type="http://schemas.openxmlformats.org/officeDocument/2006/relationships/hyperlink" Target="https://www.hiddenpain.us/get-support/" TargetMode="External"/><Relationship Id="rId6" Type="http://schemas.openxmlformats.org/officeDocument/2006/relationships/hyperlink" Target="https://havenwyckhospital.com/" TargetMode="External"/><Relationship Id="rId23" Type="http://schemas.openxmlformats.org/officeDocument/2006/relationships/hyperlink" Target="https://www.newyorklife.com/foundation/bereavement-support" TargetMode="External"/><Relationship Id="rId28" Type="http://schemas.openxmlformats.org/officeDocument/2006/relationships/hyperlink" Target="https://namimetro.org/" TargetMode="External"/><Relationship Id="rId49" Type="http://schemas.openxmlformats.org/officeDocument/2006/relationships/hyperlink" Target="https://www.michigan.gov/mdhhs/safety-injury-prev/publicsafety/crimevictims" TargetMode="External"/><Relationship Id="rId114" Type="http://schemas.openxmlformats.org/officeDocument/2006/relationships/hyperlink" Target="mailto:info@lbscares.org" TargetMode="External"/><Relationship Id="rId119" Type="http://schemas.openxmlformats.org/officeDocument/2006/relationships/hyperlink" Target="mailto:Jenny@newnormalgriefconsulting.com" TargetMode="External"/><Relationship Id="rId44" Type="http://schemas.openxmlformats.org/officeDocument/2006/relationships/hyperlink" Target="https://sixftover.org/lemon-aid/" TargetMode="External"/><Relationship Id="rId60" Type="http://schemas.openxmlformats.org/officeDocument/2006/relationships/hyperlink" Target="mailto:info@yadezra.org" TargetMode="External"/><Relationship Id="rId65" Type="http://schemas.openxmlformats.org/officeDocument/2006/relationships/hyperlink" Target="https://www.cityofwayne.com/188/Youth-Services" TargetMode="External"/><Relationship Id="rId81" Type="http://schemas.openxmlformats.org/officeDocument/2006/relationships/hyperlink" Target="mailto:chuck@mcancersupportnetwork.org" TargetMode="External"/><Relationship Id="rId86" Type="http://schemas.openxmlformats.org/officeDocument/2006/relationships/hyperlink" Target="mailto:info@PAIRS.com" TargetMode="External"/><Relationship Id="rId130" Type="http://schemas.openxmlformats.org/officeDocument/2006/relationships/hyperlink" Target="mailto:Pomcsaginaw7@gmail.com" TargetMode="External"/><Relationship Id="rId135" Type="http://schemas.openxmlformats.org/officeDocument/2006/relationships/hyperlink" Target="mailto:OK2SAY@mi.gov" TargetMode="External"/><Relationship Id="rId151" Type="http://schemas.openxmlformats.org/officeDocument/2006/relationships/hyperlink" Target="https://namimi.org/" TargetMode="External"/><Relationship Id="rId156" Type="http://schemas.openxmlformats.org/officeDocument/2006/relationships/hyperlink" Target="https://zamaninternational.org/basic-needs" TargetMode="External"/><Relationship Id="rId177" Type="http://schemas.openxmlformats.org/officeDocument/2006/relationships/hyperlink" Target="https://elesplace.org/" TargetMode="External"/><Relationship Id="rId4" Type="http://schemas.openxmlformats.org/officeDocument/2006/relationships/hyperlink" Target="mailto:customerservice@akidagain.org" TargetMode="External"/><Relationship Id="rId9" Type="http://schemas.openxmlformats.org/officeDocument/2006/relationships/hyperlink" Target="https://pantrynet.org/" TargetMode="External"/><Relationship Id="rId172" Type="http://schemas.openxmlformats.org/officeDocument/2006/relationships/hyperlink" Target="https://www.pacesemi.org/" TargetMode="External"/><Relationship Id="rId180" Type="http://schemas.openxmlformats.org/officeDocument/2006/relationships/printerSettings" Target="../printerSettings/printerSettings1.bin"/><Relationship Id="rId13" Type="http://schemas.openxmlformats.org/officeDocument/2006/relationships/hyperlink" Target="mailto:kristinhammoud@gmail.com" TargetMode="External"/><Relationship Id="rId18" Type="http://schemas.openxmlformats.org/officeDocument/2006/relationships/hyperlink" Target="mailto:newdayff@gmail.com" TargetMode="External"/><Relationship Id="rId39" Type="http://schemas.openxmlformats.org/officeDocument/2006/relationships/hyperlink" Target="mailto:rick@resilientheartmi.com" TargetMode="External"/><Relationship Id="rId109" Type="http://schemas.openxmlformats.org/officeDocument/2006/relationships/hyperlink" Target="mailto:info@rememberingcherubs.org" TargetMode="External"/><Relationship Id="rId34" Type="http://schemas.openxmlformats.org/officeDocument/2006/relationships/hyperlink" Target="mailto:info@michiganalliance.org" TargetMode="External"/><Relationship Id="rId50" Type="http://schemas.openxmlformats.org/officeDocument/2006/relationships/hyperlink" Target="http://www.foundationforfamilies.org/" TargetMode="External"/><Relationship Id="rId55" Type="http://schemas.openxmlformats.org/officeDocument/2006/relationships/hyperlink" Target="https://akidagain.org/chapter/michigan/" TargetMode="External"/><Relationship Id="rId76" Type="http://schemas.openxmlformats.org/officeDocument/2006/relationships/hyperlink" Target="https://cantonmi.gov/476/Club-55-Plus-Senior-Center" TargetMode="External"/><Relationship Id="rId97" Type="http://schemas.openxmlformats.org/officeDocument/2006/relationships/hyperlink" Target="https://firstcandle.org/" TargetMode="External"/><Relationship Id="rId104" Type="http://schemas.openxmlformats.org/officeDocument/2006/relationships/hyperlink" Target="https://www.uofmhealth.org/patient-visitor-guide/grief-resources-support" TargetMode="External"/><Relationship Id="rId120" Type="http://schemas.openxmlformats.org/officeDocument/2006/relationships/hyperlink" Target="https://www.deafcan.org/" TargetMode="External"/><Relationship Id="rId125" Type="http://schemas.openxmlformats.org/officeDocument/2006/relationships/hyperlink" Target="https://wpsgr.org/" TargetMode="External"/><Relationship Id="rId141" Type="http://schemas.openxmlformats.org/officeDocument/2006/relationships/hyperlink" Target="https://www.mhha.org/" TargetMode="External"/><Relationship Id="rId146" Type="http://schemas.openxmlformats.org/officeDocument/2006/relationships/hyperlink" Target="https://thewoundedblue.org/" TargetMode="External"/><Relationship Id="rId167" Type="http://schemas.openxmlformats.org/officeDocument/2006/relationships/hyperlink" Target="mailto:info@resetbrainandbody.com" TargetMode="External"/><Relationship Id="rId7" Type="http://schemas.openxmlformats.org/officeDocument/2006/relationships/hyperlink" Target="mailto:resourcecenter@jfsdetroit.org" TargetMode="External"/><Relationship Id="rId71" Type="http://schemas.openxmlformats.org/officeDocument/2006/relationships/hyperlink" Target="https://wearehfc.org/" TargetMode="External"/><Relationship Id="rId92" Type="http://schemas.openxmlformats.org/officeDocument/2006/relationships/hyperlink" Target="https://seniorshelpingseniors.com/" TargetMode="External"/><Relationship Id="rId162" Type="http://schemas.openxmlformats.org/officeDocument/2006/relationships/hyperlink" Target="https://lighthousemi.org/" TargetMode="External"/><Relationship Id="rId183" Type="http://schemas.microsoft.com/office/2017/10/relationships/threadedComment" Target="../threadedComments/threadedComment1.xml"/><Relationship Id="rId2" Type="http://schemas.openxmlformats.org/officeDocument/2006/relationships/hyperlink" Target="https://judishouse.org/" TargetMode="External"/><Relationship Id="rId29" Type="http://schemas.openxmlformats.org/officeDocument/2006/relationships/hyperlink" Target="mailto:support@namimetro.org" TargetMode="External"/><Relationship Id="rId24" Type="http://schemas.openxmlformats.org/officeDocument/2006/relationships/hyperlink" Target="https://www.cope24-7.net/" TargetMode="External"/><Relationship Id="rId40" Type="http://schemas.openxmlformats.org/officeDocument/2006/relationships/hyperlink" Target="https://www.resilientheartmi.com/" TargetMode="External"/><Relationship Id="rId45" Type="http://schemas.openxmlformats.org/officeDocument/2006/relationships/hyperlink" Target="https://www.warmline.org/" TargetMode="External"/><Relationship Id="rId66" Type="http://schemas.openxmlformats.org/officeDocument/2006/relationships/hyperlink" Target="https://whatsyourgrief.com/" TargetMode="External"/><Relationship Id="rId87" Type="http://schemas.openxmlformats.org/officeDocument/2006/relationships/hyperlink" Target="https://www.va.gov/ann-arbor-health-care/" TargetMode="External"/><Relationship Id="rId110" Type="http://schemas.openxmlformats.org/officeDocument/2006/relationships/hyperlink" Target="https://www.desmondfuneralhome.com/resources/grief-support" TargetMode="External"/><Relationship Id="rId115" Type="http://schemas.openxmlformats.org/officeDocument/2006/relationships/hyperlink" Target="https://www.lbscares.org/" TargetMode="External"/><Relationship Id="rId131" Type="http://schemas.openxmlformats.org/officeDocument/2006/relationships/hyperlink" Target="mailto:jgrazioli0773@wideopenwest.com" TargetMode="External"/><Relationship Id="rId136" Type="http://schemas.openxmlformats.org/officeDocument/2006/relationships/hyperlink" Target="https://wordsofhope4life.com/" TargetMode="External"/><Relationship Id="rId157" Type="http://schemas.openxmlformats.org/officeDocument/2006/relationships/hyperlink" Target="mailto:info@zamaninternational.org" TargetMode="External"/><Relationship Id="rId178" Type="http://schemas.openxmlformats.org/officeDocument/2006/relationships/hyperlink" Target="https://evolvinglivesinc.com/" TargetMode="External"/><Relationship Id="rId61" Type="http://schemas.openxmlformats.org/officeDocument/2006/relationships/hyperlink" Target="https://www.griefshare.org/" TargetMode="External"/><Relationship Id="rId82" Type="http://schemas.openxmlformats.org/officeDocument/2006/relationships/hyperlink" Target="https://odysseyoutpatient.com/troy" TargetMode="External"/><Relationship Id="rId152" Type="http://schemas.openxmlformats.org/officeDocument/2006/relationships/hyperlink" Target="mailto:ckrumback@mercyed.net" TargetMode="External"/><Relationship Id="rId173" Type="http://schemas.openxmlformats.org/officeDocument/2006/relationships/hyperlink" Target="https://www.brightstarcare.com/" TargetMode="External"/><Relationship Id="rId19" Type="http://schemas.openxmlformats.org/officeDocument/2006/relationships/hyperlink" Target="mailto:office@pcs-counseling.com" TargetMode="External"/><Relationship Id="rId14" Type="http://schemas.openxmlformats.org/officeDocument/2006/relationships/hyperlink" Target="https://www.1800speakup.org/" TargetMode="External"/><Relationship Id="rId30" Type="http://schemas.openxmlformats.org/officeDocument/2006/relationships/hyperlink" Target="mailto:studentrelations@schoolcraft.edu" TargetMode="External"/><Relationship Id="rId35" Type="http://schemas.openxmlformats.org/officeDocument/2006/relationships/hyperlink" Target="mailto:kristinhammoud@gmail.com" TargetMode="External"/><Relationship Id="rId56" Type="http://schemas.openxmlformats.org/officeDocument/2006/relationships/hyperlink" Target="https://www.riversbendpc.com/" TargetMode="External"/><Relationship Id="rId77" Type="http://schemas.openxmlformats.org/officeDocument/2006/relationships/hyperlink" Target="https://www.henryford.com/services/behavioral-health/addiction/brighton" TargetMode="External"/><Relationship Id="rId100" Type="http://schemas.openxmlformats.org/officeDocument/2006/relationships/hyperlink" Target="https://www.climb-support.org/" TargetMode="External"/><Relationship Id="rId105" Type="http://schemas.openxmlformats.org/officeDocument/2006/relationships/hyperlink" Target="mailto:SocWk-ODA@med.umich.edu" TargetMode="External"/><Relationship Id="rId126" Type="http://schemas.openxmlformats.org/officeDocument/2006/relationships/hyperlink" Target="https://suicidology.org/" TargetMode="External"/><Relationship Id="rId147" Type="http://schemas.openxmlformats.org/officeDocument/2006/relationships/hyperlink" Target="https://firstrespondersbridge.org/" TargetMode="External"/><Relationship Id="rId168" Type="http://schemas.openxmlformats.org/officeDocument/2006/relationships/hyperlink" Target="https://www.resetbrainandbody.com/" TargetMode="External"/><Relationship Id="rId8" Type="http://schemas.openxmlformats.org/officeDocument/2006/relationships/hyperlink" Target="https://www.yadezra.org/" TargetMode="External"/><Relationship Id="rId51" Type="http://schemas.openxmlformats.org/officeDocument/2006/relationships/hyperlink" Target="http://www.bearlakecamp.org/" TargetMode="External"/><Relationship Id="rId72" Type="http://schemas.openxmlformats.org/officeDocument/2006/relationships/hyperlink" Target="https://kinship.msu.edu/" TargetMode="External"/><Relationship Id="rId93" Type="http://schemas.openxmlformats.org/officeDocument/2006/relationships/hyperlink" Target="mailto:sheila@shsfarmingtonhills.com" TargetMode="External"/><Relationship Id="rId98" Type="http://schemas.openxmlformats.org/officeDocument/2006/relationships/hyperlink" Target="mailto:info@firstcandle.org" TargetMode="External"/><Relationship Id="rId121" Type="http://schemas.openxmlformats.org/officeDocument/2006/relationships/hyperlink" Target="mailto:deafcan@deafcan.org" TargetMode="External"/><Relationship Id="rId142" Type="http://schemas.openxmlformats.org/officeDocument/2006/relationships/hyperlink" Target="mailto:info@mhha.org" TargetMode="External"/><Relationship Id="rId163" Type="http://schemas.openxmlformats.org/officeDocument/2006/relationships/hyperlink" Target="https://www.developingkids.org/" TargetMode="External"/><Relationship Id="rId3" Type="http://schemas.openxmlformats.org/officeDocument/2006/relationships/hyperlink" Target="mailto:info@crossroadsofmichigan.org" TargetMode="External"/><Relationship Id="rId25" Type="http://schemas.openxmlformats.org/officeDocument/2006/relationships/hyperlink" Target="https://screening.mhanational.org/screening-tools" TargetMode="External"/><Relationship Id="rId46" Type="http://schemas.openxmlformats.org/officeDocument/2006/relationships/hyperlink" Target="http://www.dougy.org/" TargetMode="External"/><Relationship Id="rId67" Type="http://schemas.openxmlformats.org/officeDocument/2006/relationships/hyperlink" Target="mailto:whatsyourgrief@gmail.com" TargetMode="External"/><Relationship Id="rId116" Type="http://schemas.openxmlformats.org/officeDocument/2006/relationships/hyperlink" Target="https://arborhospice.org/grief-journey-program/" TargetMode="External"/><Relationship Id="rId137" Type="http://schemas.openxmlformats.org/officeDocument/2006/relationships/hyperlink" Target="mailto:info@wordsofhope4life.com" TargetMode="External"/><Relationship Id="rId158" Type="http://schemas.openxmlformats.org/officeDocument/2006/relationships/hyperlink" Target="mailto:info@thesenioralliance.org" TargetMode="External"/><Relationship Id="rId20" Type="http://schemas.openxmlformats.org/officeDocument/2006/relationships/hyperlink" Target="mailto:metrodetroitdbsa@gmail.com" TargetMode="External"/><Relationship Id="rId41" Type="http://schemas.openxmlformats.org/officeDocument/2006/relationships/hyperlink" Target="https://www.solidgroundcounseling.com/" TargetMode="External"/><Relationship Id="rId62" Type="http://schemas.openxmlformats.org/officeDocument/2006/relationships/hyperlink" Target="https://www.nplhh.com/" TargetMode="External"/><Relationship Id="rId83" Type="http://schemas.openxmlformats.org/officeDocument/2006/relationships/hyperlink" Target="https://www.ptsd.va.gov/" TargetMode="External"/><Relationship Id="rId88" Type="http://schemas.openxmlformats.org/officeDocument/2006/relationships/hyperlink" Target="https://www.va.gov/detroit-health-care/" TargetMode="External"/><Relationship Id="rId111" Type="http://schemas.openxmlformats.org/officeDocument/2006/relationships/hyperlink" Target="https://www.centerforloss.com/" TargetMode="External"/><Relationship Id="rId132" Type="http://schemas.openxmlformats.org/officeDocument/2006/relationships/hyperlink" Target="mailto:info@taps.org" TargetMode="External"/><Relationship Id="rId153" Type="http://schemas.openxmlformats.org/officeDocument/2006/relationships/hyperlink" Target="https://www.mercyed.net/" TargetMode="External"/><Relationship Id="rId174" Type="http://schemas.openxmlformats.org/officeDocument/2006/relationships/hyperlink" Target="mailto:wellnessprograms@ageways.com" TargetMode="External"/><Relationship Id="rId179" Type="http://schemas.openxmlformats.org/officeDocument/2006/relationships/hyperlink" Target="mailto:evolvinglivesms@gmail.com" TargetMode="External"/><Relationship Id="rId15" Type="http://schemas.openxmlformats.org/officeDocument/2006/relationships/hyperlink" Target="https://www.twp.northville.mi.us/services/northville-youth-network" TargetMode="External"/><Relationship Id="rId36" Type="http://schemas.openxmlformats.org/officeDocument/2006/relationships/hyperlink" Target="mailto:youthnetwork@twp.northville.mi.us" TargetMode="External"/><Relationship Id="rId57" Type="http://schemas.openxmlformats.org/officeDocument/2006/relationships/hyperlink" Target="mailto:info@brownadultday.org" TargetMode="External"/><Relationship Id="rId106" Type="http://schemas.openxmlformats.org/officeDocument/2006/relationships/hyperlink" Target="mailto:WayfinderPsychotherapy@gmail.com" TargetMode="External"/><Relationship Id="rId127" Type="http://schemas.openxmlformats.org/officeDocument/2006/relationships/hyperlink" Target="mailto:widowedfriendsaod@gmail.com" TargetMode="External"/><Relationship Id="rId10" Type="http://schemas.openxmlformats.org/officeDocument/2006/relationships/hyperlink" Target="https://www.jfsdetroit.org/" TargetMode="External"/><Relationship Id="rId31" Type="http://schemas.openxmlformats.org/officeDocument/2006/relationships/hyperlink" Target="https://www.hegirahealth.org/" TargetMode="External"/><Relationship Id="rId52" Type="http://schemas.openxmlformats.org/officeDocument/2006/relationships/hyperlink" Target="https://www.starfishfamilyservices.org/" TargetMode="External"/><Relationship Id="rId73" Type="http://schemas.openxmlformats.org/officeDocument/2006/relationships/hyperlink" Target="mailto:kinship@msu.edu" TargetMode="External"/><Relationship Id="rId78" Type="http://schemas.openxmlformats.org/officeDocument/2006/relationships/hyperlink" Target="https://www.fhgov.com/play-explore-learn/adults-50-better/" TargetMode="External"/><Relationship Id="rId94" Type="http://schemas.openxmlformats.org/officeDocument/2006/relationships/hyperlink" Target="https://bit.ly/2SdRVwv" TargetMode="External"/><Relationship Id="rId99" Type="http://schemas.openxmlformats.org/officeDocument/2006/relationships/hyperlink" Target="mailto:nationaloffice@compassionatefriends.org" TargetMode="External"/><Relationship Id="rId101" Type="http://schemas.openxmlformats.org/officeDocument/2006/relationships/hyperlink" Target="mailto:centerforlossinmultiplebirth@gmail.com%20(Jean%20Kollantai" TargetMode="External"/><Relationship Id="rId122" Type="http://schemas.openxmlformats.org/officeDocument/2006/relationships/hyperlink" Target="https://www.cacdhh.org/" TargetMode="External"/><Relationship Id="rId143" Type="http://schemas.openxmlformats.org/officeDocument/2006/relationships/hyperlink" Target="https://hopeafterabortion.com/" TargetMode="External"/><Relationship Id="rId148" Type="http://schemas.openxmlformats.org/officeDocument/2006/relationships/hyperlink" Target="https://bluehelp.org/" TargetMode="External"/><Relationship Id="rId164" Type="http://schemas.openxmlformats.org/officeDocument/2006/relationships/hyperlink" Target="mailto:info@developingkids.org" TargetMode="External"/><Relationship Id="rId169" Type="http://schemas.openxmlformats.org/officeDocument/2006/relationships/hyperlink" Target="https://jasonfoundation.com/" TargetMode="Externa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8" Type="http://schemas.openxmlformats.org/officeDocument/2006/relationships/hyperlink" Target="https://griefislovelost.com/" TargetMode="External"/><Relationship Id="rId3" Type="http://schemas.openxmlformats.org/officeDocument/2006/relationships/hyperlink" Target="https://www.schoolcrisiscenter.org/resources/loved-one-dies/" TargetMode="External"/><Relationship Id="rId7" Type="http://schemas.openxmlformats.org/officeDocument/2006/relationships/hyperlink" Target="https://www.rememberingcherubs.org/" TargetMode="External"/><Relationship Id="rId12" Type="http://schemas.openxmlformats.org/officeDocument/2006/relationships/printerSettings" Target="../printerSettings/printerSettings2.bin"/><Relationship Id="rId2" Type="http://schemas.openxmlformats.org/officeDocument/2006/relationships/hyperlink" Target="https://faceaddictionnow.org/stigma" TargetMode="External"/><Relationship Id="rId1" Type="http://schemas.openxmlformats.org/officeDocument/2006/relationships/hyperlink" Target="https://open.spotify.com/show/4zIpSLSHweixD80Tgybtp2" TargetMode="External"/><Relationship Id="rId6" Type="http://schemas.openxmlformats.org/officeDocument/2006/relationships/hyperlink" Target="https://bit.ly/2SdRVwv" TargetMode="External"/><Relationship Id="rId11" Type="http://schemas.openxmlformats.org/officeDocument/2006/relationships/hyperlink" Target="https://www.amazon.com/Price-They-Pay-Karen-Solomon/dp/0986322164" TargetMode="External"/><Relationship Id="rId5" Type="http://schemas.openxmlformats.org/officeDocument/2006/relationships/hyperlink" Target="https://24-7.master-print.com/NAMI/UserJCatalog.aspx" TargetMode="External"/><Relationship Id="rId10" Type="http://schemas.openxmlformats.org/officeDocument/2006/relationships/hyperlink" Target="https://arborhospice.org/wp-content/uploads/2023/10/Helping-Grieving-Children-and-Teens-2022-11172022.pdf" TargetMode="External"/><Relationship Id="rId4" Type="http://schemas.openxmlformats.org/officeDocument/2006/relationships/hyperlink" Target="https://www.schoolcrisiscenter.org/resources/guide-responding-death/" TargetMode="External"/><Relationship Id="rId9" Type="http://schemas.openxmlformats.org/officeDocument/2006/relationships/hyperlink" Target="https://arborhospice.org/wp-content/uploads/2023/08/A-Meal-For-Me-Cookbook.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 Id="rId4" Type="http://schemas.microsoft.com/office/2017/10/relationships/threadedComment" Target="../threadedComments/threadedComment3.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hyperlink" Target="https://www.dwihn.org/" TargetMode="External"/><Relationship Id="rId1" Type="http://schemas.openxmlformats.org/officeDocument/2006/relationships/hyperlink" Target="https://www.ageways.org/" TargetMode="External"/></Relationships>
</file>

<file path=xl/worksheets/_rels/sheet19.xml.rels><?xml version="1.0" encoding="UTF-8" standalone="yes"?>
<Relationships xmlns="http://schemas.openxmlformats.org/package/2006/relationships"><Relationship Id="rId26" Type="http://schemas.openxmlformats.org/officeDocument/2006/relationships/hyperlink" Target="https://newoakland.org/" TargetMode="External"/><Relationship Id="rId117" Type="http://schemas.openxmlformats.org/officeDocument/2006/relationships/hyperlink" Target="https://www.hom.org/camp-good-grief/" TargetMode="External"/><Relationship Id="rId21" Type="http://schemas.openxmlformats.org/officeDocument/2006/relationships/hyperlink" Target="https://www.dbsalliance.org/support/chapters-and-support-groups/find-a-support-group/?state=MI" TargetMode="External"/><Relationship Id="rId42" Type="http://schemas.openxmlformats.org/officeDocument/2006/relationships/hyperlink" Target="https://www.schoolcrisiscenter.org/" TargetMode="External"/><Relationship Id="rId47" Type="http://schemas.openxmlformats.org/officeDocument/2006/relationships/hyperlink" Target="https://childmind.org/" TargetMode="External"/><Relationship Id="rId63" Type="http://schemas.openxmlformats.org/officeDocument/2006/relationships/hyperlink" Target="https://www.michigan.gov/mvaa" TargetMode="External"/><Relationship Id="rId68" Type="http://schemas.openxmlformats.org/officeDocument/2006/relationships/hyperlink" Target="https://www.thetrevorproject.org/" TargetMode="External"/><Relationship Id="rId84" Type="http://schemas.openxmlformats.org/officeDocument/2006/relationships/hyperlink" Target="mailto:ncptsd@va.gov" TargetMode="External"/><Relationship Id="rId89" Type="http://schemas.openxmlformats.org/officeDocument/2006/relationships/hyperlink" Target="https://www.va.gov/battle-creek-health-care/" TargetMode="External"/><Relationship Id="rId112" Type="http://schemas.openxmlformats.org/officeDocument/2006/relationships/hyperlink" Target="mailto:CrooksRd@AJDesmond.com" TargetMode="External"/><Relationship Id="rId133" Type="http://schemas.openxmlformats.org/officeDocument/2006/relationships/hyperlink" Target="https://www.taps.org/" TargetMode="External"/><Relationship Id="rId138" Type="http://schemas.openxmlformats.org/officeDocument/2006/relationships/hyperlink" Target="https://thetearsfoundation.org/chapters/michigan-old/" TargetMode="External"/><Relationship Id="rId154" Type="http://schemas.openxmlformats.org/officeDocument/2006/relationships/hyperlink" Target="mailto:info@zamaninternational.org" TargetMode="External"/><Relationship Id="rId159" Type="http://schemas.openxmlformats.org/officeDocument/2006/relationships/hyperlink" Target="https://www.wigs4kids.org/" TargetMode="External"/><Relationship Id="rId175" Type="http://schemas.openxmlformats.org/officeDocument/2006/relationships/hyperlink" Target="https://www.ageways.org/" TargetMode="External"/><Relationship Id="rId170" Type="http://schemas.openxmlformats.org/officeDocument/2006/relationships/hyperlink" Target="mailto:jennifer.weallans@oeius.org" TargetMode="External"/><Relationship Id="rId16" Type="http://schemas.openxmlformats.org/officeDocument/2006/relationships/hyperlink" Target="mailto:starfish@sfish.org" TargetMode="External"/><Relationship Id="rId107" Type="http://schemas.openxmlformats.org/officeDocument/2006/relationships/hyperlink" Target="https://www.wayfinderpsychotherapy.net/" TargetMode="External"/><Relationship Id="rId11" Type="http://schemas.openxmlformats.org/officeDocument/2006/relationships/hyperlink" Target="https://988lifeline.org/" TargetMode="External"/><Relationship Id="rId32" Type="http://schemas.openxmlformats.org/officeDocument/2006/relationships/hyperlink" Target="https://www.psychologytoday.com/us" TargetMode="External"/><Relationship Id="rId37" Type="http://schemas.openxmlformats.org/officeDocument/2006/relationships/hyperlink" Target="mailto:stronger@faceaddictionnow.org" TargetMode="External"/><Relationship Id="rId53" Type="http://schemas.openxmlformats.org/officeDocument/2006/relationships/hyperlink" Target="https://www.stonecrestcenter.com/" TargetMode="External"/><Relationship Id="rId58" Type="http://schemas.openxmlformats.org/officeDocument/2006/relationships/hyperlink" Target="https://www.brownadultday.org/" TargetMode="External"/><Relationship Id="rId74" Type="http://schemas.openxmlformats.org/officeDocument/2006/relationships/hyperlink" Target="https://www.universaldementia.org/" TargetMode="External"/><Relationship Id="rId79" Type="http://schemas.openxmlformats.org/officeDocument/2006/relationships/hyperlink" Target="https://jslmi.org/" TargetMode="External"/><Relationship Id="rId102" Type="http://schemas.openxmlformats.org/officeDocument/2006/relationships/hyperlink" Target="https://crossroadscarecenter.org/blossm.html" TargetMode="External"/><Relationship Id="rId123" Type="http://schemas.openxmlformats.org/officeDocument/2006/relationships/hyperlink" Target="mailto:info@cacdhh.org" TargetMode="External"/><Relationship Id="rId128" Type="http://schemas.openxmlformats.org/officeDocument/2006/relationships/hyperlink" Target="https://www.widowedfriends.com/" TargetMode="External"/><Relationship Id="rId144" Type="http://schemas.openxmlformats.org/officeDocument/2006/relationships/hyperlink" Target="https://www.copline.org/" TargetMode="External"/><Relationship Id="rId149" Type="http://schemas.openxmlformats.org/officeDocument/2006/relationships/hyperlink" Target="mailto:contact@1sthelp.org" TargetMode="External"/><Relationship Id="rId5" Type="http://schemas.openxmlformats.org/officeDocument/2006/relationships/hyperlink" Target="mailto:info@thesenioralliance.org" TargetMode="External"/><Relationship Id="rId90" Type="http://schemas.openxmlformats.org/officeDocument/2006/relationships/hyperlink" Target="https://www.va.gov/iron-mountain-health-care/" TargetMode="External"/><Relationship Id="rId95" Type="http://schemas.openxmlformats.org/officeDocument/2006/relationships/hyperlink" Target="https://anchors4children.org/perinatal-program/" TargetMode="External"/><Relationship Id="rId160" Type="http://schemas.openxmlformats.org/officeDocument/2006/relationships/hyperlink" Target="https://www.caregivinghaven.org/" TargetMode="External"/><Relationship Id="rId165" Type="http://schemas.openxmlformats.org/officeDocument/2006/relationships/hyperlink" Target="https://fst5.org/" TargetMode="External"/><Relationship Id="rId22" Type="http://schemas.openxmlformats.org/officeDocument/2006/relationships/hyperlink" Target="http://www.achildingrief.com/" TargetMode="External"/><Relationship Id="rId27" Type="http://schemas.openxmlformats.org/officeDocument/2006/relationships/hyperlink" Target="https://www.schoolcraft.edu/student-relations/mental-health-support/" TargetMode="External"/><Relationship Id="rId43" Type="http://schemas.openxmlformats.org/officeDocument/2006/relationships/hyperlink" Target="https://www.nimh.nih.gov/" TargetMode="External"/><Relationship Id="rId48" Type="http://schemas.openxmlformats.org/officeDocument/2006/relationships/hyperlink" Target="https://pcs-global.com/" TargetMode="External"/><Relationship Id="rId64" Type="http://schemas.openxmlformats.org/officeDocument/2006/relationships/hyperlink" Target="https://www.alz.org/gmc" TargetMode="External"/><Relationship Id="rId69" Type="http://schemas.openxmlformats.org/officeDocument/2006/relationships/hyperlink" Target="https://bloodcancerfoundationmi.org/" TargetMode="External"/><Relationship Id="rId113" Type="http://schemas.openxmlformats.org/officeDocument/2006/relationships/hyperlink" Target="mailto:info@centerforloss.com" TargetMode="External"/><Relationship Id="rId118" Type="http://schemas.openxmlformats.org/officeDocument/2006/relationships/hyperlink" Target="https://newnormalgriefconsulting.com/" TargetMode="External"/><Relationship Id="rId134" Type="http://schemas.openxmlformats.org/officeDocument/2006/relationships/hyperlink" Target="https://commongroundhelps.org/" TargetMode="External"/><Relationship Id="rId139" Type="http://schemas.openxmlformats.org/officeDocument/2006/relationships/hyperlink" Target="https://www.dwihn.org/" TargetMode="External"/><Relationship Id="rId80" Type="http://schemas.openxmlformats.org/officeDocument/2006/relationships/hyperlink" Target="https://mcancersupportnetwork.org/" TargetMode="External"/><Relationship Id="rId85" Type="http://schemas.openxmlformats.org/officeDocument/2006/relationships/hyperlink" Target="https://www.w2sm.com/" TargetMode="External"/><Relationship Id="rId150" Type="http://schemas.openxmlformats.org/officeDocument/2006/relationships/hyperlink" Target="mailto:kfischer@namimi.org" TargetMode="External"/><Relationship Id="rId155" Type="http://schemas.openxmlformats.org/officeDocument/2006/relationships/hyperlink" Target="https://zamaninternational.org/" TargetMode="External"/><Relationship Id="rId171" Type="http://schemas.openxmlformats.org/officeDocument/2006/relationships/hyperlink" Target="https://www.oeius.org/" TargetMode="External"/><Relationship Id="rId176" Type="http://schemas.openxmlformats.org/officeDocument/2006/relationships/hyperlink" Target="https://www.myride2.com/" TargetMode="External"/><Relationship Id="rId12" Type="http://schemas.openxmlformats.org/officeDocument/2006/relationships/hyperlink" Target="https://www.mymentalhealthwellness.com/" TargetMode="External"/><Relationship Id="rId17" Type="http://schemas.openxmlformats.org/officeDocument/2006/relationships/hyperlink" Target="mailto:traci@bearlakecamp.org" TargetMode="External"/><Relationship Id="rId33" Type="http://schemas.openxmlformats.org/officeDocument/2006/relationships/hyperlink" Target="https://www.wish.org/" TargetMode="External"/><Relationship Id="rId38" Type="http://schemas.openxmlformats.org/officeDocument/2006/relationships/hyperlink" Target="mailto:youthservices@cityofwayne.com" TargetMode="External"/><Relationship Id="rId59" Type="http://schemas.openxmlformats.org/officeDocument/2006/relationships/hyperlink" Target="https://www.optalishealthcare.com/location/canton/" TargetMode="External"/><Relationship Id="rId103" Type="http://schemas.openxmlformats.org/officeDocument/2006/relationships/hyperlink" Target="mailto:%20info@crossroadscarecenter.org" TargetMode="External"/><Relationship Id="rId108" Type="http://schemas.openxmlformats.org/officeDocument/2006/relationships/hyperlink" Target="https://www.rememberingcherubs.org/" TargetMode="External"/><Relationship Id="rId124" Type="http://schemas.openxmlformats.org/officeDocument/2006/relationships/hyperlink" Target="mailto:director@wpsgr.org" TargetMode="External"/><Relationship Id="rId129" Type="http://schemas.openxmlformats.org/officeDocument/2006/relationships/hyperlink" Target="https://madd.org/" TargetMode="External"/><Relationship Id="rId54" Type="http://schemas.openxmlformats.org/officeDocument/2006/relationships/hyperlink" Target="http://www.acmh-mi.org/" TargetMode="External"/><Relationship Id="rId70" Type="http://schemas.openxmlformats.org/officeDocument/2006/relationships/hyperlink" Target="mailto:info@wearehfc.org" TargetMode="External"/><Relationship Id="rId75" Type="http://schemas.openxmlformats.org/officeDocument/2006/relationships/hyperlink" Target="mailto:info@universaldementia.org" TargetMode="External"/><Relationship Id="rId91" Type="http://schemas.openxmlformats.org/officeDocument/2006/relationships/hyperlink" Target="https://www.va.gov/saginaw-health-care/" TargetMode="External"/><Relationship Id="rId96" Type="http://schemas.openxmlformats.org/officeDocument/2006/relationships/hyperlink" Target="https://anchors4children.org/pediatric-hospice/" TargetMode="External"/><Relationship Id="rId140" Type="http://schemas.openxmlformats.org/officeDocument/2006/relationships/hyperlink" Target="mailto:accesscenter@dwihn.org" TargetMode="External"/><Relationship Id="rId145" Type="http://schemas.openxmlformats.org/officeDocument/2006/relationships/hyperlink" Target="mailto:info@thewoundedblue.org" TargetMode="External"/><Relationship Id="rId161" Type="http://schemas.openxmlformats.org/officeDocument/2006/relationships/hyperlink" Target="mailto:maggie@wigs4kids.org" TargetMode="External"/><Relationship Id="rId166" Type="http://schemas.openxmlformats.org/officeDocument/2006/relationships/hyperlink" Target="mailto:contact@YourHelpfulNeighbors.com" TargetMode="External"/><Relationship Id="rId1" Type="http://schemas.openxmlformats.org/officeDocument/2006/relationships/hyperlink" Target="https://www.hiddenpain.us/get-support/" TargetMode="External"/><Relationship Id="rId6" Type="http://schemas.openxmlformats.org/officeDocument/2006/relationships/hyperlink" Target="https://havenwyckhospital.com/" TargetMode="External"/><Relationship Id="rId23" Type="http://schemas.openxmlformats.org/officeDocument/2006/relationships/hyperlink" Target="https://www.newyorklife.com/foundation/bereavement-support" TargetMode="External"/><Relationship Id="rId28" Type="http://schemas.openxmlformats.org/officeDocument/2006/relationships/hyperlink" Target="https://namimetro.org/" TargetMode="External"/><Relationship Id="rId49" Type="http://schemas.openxmlformats.org/officeDocument/2006/relationships/hyperlink" Target="https://www.michigan.gov/mdhhs/safety-injury-prev/publicsafety/crimevictims" TargetMode="External"/><Relationship Id="rId114" Type="http://schemas.openxmlformats.org/officeDocument/2006/relationships/hyperlink" Target="mailto:info@lbscares.org" TargetMode="External"/><Relationship Id="rId119" Type="http://schemas.openxmlformats.org/officeDocument/2006/relationships/hyperlink" Target="mailto:Jenny@newnormalgriefconsulting.com" TargetMode="External"/><Relationship Id="rId10" Type="http://schemas.openxmlformats.org/officeDocument/2006/relationships/hyperlink" Target="https://www.jfsdetroit.org/" TargetMode="External"/><Relationship Id="rId31" Type="http://schemas.openxmlformats.org/officeDocument/2006/relationships/hyperlink" Target="https://www.hegirahealth.org/" TargetMode="External"/><Relationship Id="rId44" Type="http://schemas.openxmlformats.org/officeDocument/2006/relationships/hyperlink" Target="https://sixftover.org/lemon-aid/" TargetMode="External"/><Relationship Id="rId52" Type="http://schemas.openxmlformats.org/officeDocument/2006/relationships/hyperlink" Target="https://www.starfishfamilyservices.org/" TargetMode="External"/><Relationship Id="rId60" Type="http://schemas.openxmlformats.org/officeDocument/2006/relationships/hyperlink" Target="mailto:info@yadezra.org" TargetMode="External"/><Relationship Id="rId65" Type="http://schemas.openxmlformats.org/officeDocument/2006/relationships/hyperlink" Target="https://www.cityofwayne.com/188/Youth-Services" TargetMode="External"/><Relationship Id="rId73" Type="http://schemas.openxmlformats.org/officeDocument/2006/relationships/hyperlink" Target="mailto:kinship@msu.edu" TargetMode="External"/><Relationship Id="rId78" Type="http://schemas.openxmlformats.org/officeDocument/2006/relationships/hyperlink" Target="https://www.fhgov.com/play-explore-learn/adults-50-better/" TargetMode="External"/><Relationship Id="rId81" Type="http://schemas.openxmlformats.org/officeDocument/2006/relationships/hyperlink" Target="mailto:chuck@mcancersupportnetwork.org" TargetMode="External"/><Relationship Id="rId86" Type="http://schemas.openxmlformats.org/officeDocument/2006/relationships/hyperlink" Target="mailto:info@PAIRS.com" TargetMode="External"/><Relationship Id="rId94" Type="http://schemas.openxmlformats.org/officeDocument/2006/relationships/hyperlink" Target="https://bit.ly/2SdRVwv" TargetMode="External"/><Relationship Id="rId99" Type="http://schemas.openxmlformats.org/officeDocument/2006/relationships/hyperlink" Target="mailto:nationaloffice@compassionatefriends.org" TargetMode="External"/><Relationship Id="rId101" Type="http://schemas.openxmlformats.org/officeDocument/2006/relationships/hyperlink" Target="mailto:centerforlossinmultiplebirth@gmail.com%20(Jean%20Kollantai" TargetMode="External"/><Relationship Id="rId122" Type="http://schemas.openxmlformats.org/officeDocument/2006/relationships/hyperlink" Target="https://www.cacdhh.org/" TargetMode="External"/><Relationship Id="rId130" Type="http://schemas.openxmlformats.org/officeDocument/2006/relationships/hyperlink" Target="mailto:Pomcsaginaw7@gmail.com" TargetMode="External"/><Relationship Id="rId135" Type="http://schemas.openxmlformats.org/officeDocument/2006/relationships/hyperlink" Target="mailto:OK2SAY@mi.gov" TargetMode="External"/><Relationship Id="rId143" Type="http://schemas.openxmlformats.org/officeDocument/2006/relationships/hyperlink" Target="https://hopeafterabortion.com/" TargetMode="External"/><Relationship Id="rId148" Type="http://schemas.openxmlformats.org/officeDocument/2006/relationships/hyperlink" Target="https://bluehelp.org/" TargetMode="External"/><Relationship Id="rId151" Type="http://schemas.openxmlformats.org/officeDocument/2006/relationships/hyperlink" Target="https://namimi.org/" TargetMode="External"/><Relationship Id="rId156" Type="http://schemas.openxmlformats.org/officeDocument/2006/relationships/hyperlink" Target="https://zamaninternational.org/basic-needs" TargetMode="External"/><Relationship Id="rId164" Type="http://schemas.openxmlformats.org/officeDocument/2006/relationships/hyperlink" Target="mailto:info@developingkids.org" TargetMode="External"/><Relationship Id="rId169" Type="http://schemas.openxmlformats.org/officeDocument/2006/relationships/hyperlink" Target="https://jasonfoundation.com/" TargetMode="External"/><Relationship Id="rId177" Type="http://schemas.openxmlformats.org/officeDocument/2006/relationships/hyperlink" Target="https://elesplace.org/" TargetMode="External"/><Relationship Id="rId4" Type="http://schemas.openxmlformats.org/officeDocument/2006/relationships/hyperlink" Target="mailto:customerservice@akidagain.org" TargetMode="External"/><Relationship Id="rId9" Type="http://schemas.openxmlformats.org/officeDocument/2006/relationships/hyperlink" Target="https://pantrynet.org/" TargetMode="External"/><Relationship Id="rId172" Type="http://schemas.openxmlformats.org/officeDocument/2006/relationships/hyperlink" Target="https://www.pacesemi.org/" TargetMode="External"/><Relationship Id="rId180" Type="http://schemas.microsoft.com/office/2017/10/relationships/threadedComment" Target="../threadedComments/threadedComment4.xml"/><Relationship Id="rId13" Type="http://schemas.openxmlformats.org/officeDocument/2006/relationships/hyperlink" Target="mailto:kristinhammoud@gmail.com" TargetMode="External"/><Relationship Id="rId18" Type="http://schemas.openxmlformats.org/officeDocument/2006/relationships/hyperlink" Target="mailto:newdayff@gmail.com" TargetMode="External"/><Relationship Id="rId39" Type="http://schemas.openxmlformats.org/officeDocument/2006/relationships/hyperlink" Target="mailto:rick@resilientheartmi.com" TargetMode="External"/><Relationship Id="rId109" Type="http://schemas.openxmlformats.org/officeDocument/2006/relationships/hyperlink" Target="mailto:info@rememberingcherubs.org" TargetMode="External"/><Relationship Id="rId34" Type="http://schemas.openxmlformats.org/officeDocument/2006/relationships/hyperlink" Target="mailto:info@michiganalliance.org" TargetMode="External"/><Relationship Id="rId50" Type="http://schemas.openxmlformats.org/officeDocument/2006/relationships/hyperlink" Target="http://www.foundationforfamilies.org/" TargetMode="External"/><Relationship Id="rId55" Type="http://schemas.openxmlformats.org/officeDocument/2006/relationships/hyperlink" Target="https://akidagain.org/chapter/michigan/" TargetMode="External"/><Relationship Id="rId76" Type="http://schemas.openxmlformats.org/officeDocument/2006/relationships/hyperlink" Target="https://cantonmi.gov/476/Club-55-Plus-Senior-Center" TargetMode="External"/><Relationship Id="rId97" Type="http://schemas.openxmlformats.org/officeDocument/2006/relationships/hyperlink" Target="https://firstcandle.org/" TargetMode="External"/><Relationship Id="rId104" Type="http://schemas.openxmlformats.org/officeDocument/2006/relationships/hyperlink" Target="https://www.uofmhealth.org/patient-visitor-guide/grief-resources-support" TargetMode="External"/><Relationship Id="rId120" Type="http://schemas.openxmlformats.org/officeDocument/2006/relationships/hyperlink" Target="https://www.deafcan.org/" TargetMode="External"/><Relationship Id="rId125" Type="http://schemas.openxmlformats.org/officeDocument/2006/relationships/hyperlink" Target="https://wpsgr.org/" TargetMode="External"/><Relationship Id="rId141" Type="http://schemas.openxmlformats.org/officeDocument/2006/relationships/hyperlink" Target="https://www.mhha.org/" TargetMode="External"/><Relationship Id="rId146" Type="http://schemas.openxmlformats.org/officeDocument/2006/relationships/hyperlink" Target="https://thewoundedblue.org/" TargetMode="External"/><Relationship Id="rId167" Type="http://schemas.openxmlformats.org/officeDocument/2006/relationships/hyperlink" Target="mailto:info@resetbrainandbody.com" TargetMode="External"/><Relationship Id="rId7" Type="http://schemas.openxmlformats.org/officeDocument/2006/relationships/hyperlink" Target="mailto:resourcecenter@jfsdetroit.org" TargetMode="External"/><Relationship Id="rId71" Type="http://schemas.openxmlformats.org/officeDocument/2006/relationships/hyperlink" Target="https://wearehfc.org/" TargetMode="External"/><Relationship Id="rId92" Type="http://schemas.openxmlformats.org/officeDocument/2006/relationships/hyperlink" Target="https://seniorshelpingseniors.com/" TargetMode="External"/><Relationship Id="rId162" Type="http://schemas.openxmlformats.org/officeDocument/2006/relationships/hyperlink" Target="https://lighthousemi.org/" TargetMode="External"/><Relationship Id="rId2" Type="http://schemas.openxmlformats.org/officeDocument/2006/relationships/hyperlink" Target="https://judishouse.org/" TargetMode="External"/><Relationship Id="rId29" Type="http://schemas.openxmlformats.org/officeDocument/2006/relationships/hyperlink" Target="mailto:support@namimetro.org" TargetMode="External"/><Relationship Id="rId24" Type="http://schemas.openxmlformats.org/officeDocument/2006/relationships/hyperlink" Target="https://www.cope24-7.net/" TargetMode="External"/><Relationship Id="rId40" Type="http://schemas.openxmlformats.org/officeDocument/2006/relationships/hyperlink" Target="https://www.resilientheartmi.com/" TargetMode="External"/><Relationship Id="rId45" Type="http://schemas.openxmlformats.org/officeDocument/2006/relationships/hyperlink" Target="https://www.warmline.org/" TargetMode="External"/><Relationship Id="rId66" Type="http://schemas.openxmlformats.org/officeDocument/2006/relationships/hyperlink" Target="https://whatsyourgrief.com/" TargetMode="External"/><Relationship Id="rId87" Type="http://schemas.openxmlformats.org/officeDocument/2006/relationships/hyperlink" Target="https://www.va.gov/ann-arbor-health-care/" TargetMode="External"/><Relationship Id="rId110" Type="http://schemas.openxmlformats.org/officeDocument/2006/relationships/hyperlink" Target="https://www.desmondfuneralhome.com/resources/grief-support" TargetMode="External"/><Relationship Id="rId115" Type="http://schemas.openxmlformats.org/officeDocument/2006/relationships/hyperlink" Target="https://www.lbscares.org/" TargetMode="External"/><Relationship Id="rId131" Type="http://schemas.openxmlformats.org/officeDocument/2006/relationships/hyperlink" Target="mailto:jgrazioli0773@wideopenwest.com" TargetMode="External"/><Relationship Id="rId136" Type="http://schemas.openxmlformats.org/officeDocument/2006/relationships/hyperlink" Target="https://wordsofhope4life.com/" TargetMode="External"/><Relationship Id="rId157" Type="http://schemas.openxmlformats.org/officeDocument/2006/relationships/hyperlink" Target="mailto:info@zamaninternational.org" TargetMode="External"/><Relationship Id="rId178" Type="http://schemas.openxmlformats.org/officeDocument/2006/relationships/vmlDrawing" Target="../drawings/vmlDrawing4.vml"/><Relationship Id="rId61" Type="http://schemas.openxmlformats.org/officeDocument/2006/relationships/hyperlink" Target="https://www.griefshare.org/" TargetMode="External"/><Relationship Id="rId82" Type="http://schemas.openxmlformats.org/officeDocument/2006/relationships/hyperlink" Target="https://odysseyoutpatient.com/troy" TargetMode="External"/><Relationship Id="rId152" Type="http://schemas.openxmlformats.org/officeDocument/2006/relationships/hyperlink" Target="mailto:ckrumback@mercyed.net" TargetMode="External"/><Relationship Id="rId173" Type="http://schemas.openxmlformats.org/officeDocument/2006/relationships/hyperlink" Target="https://www.brightstarcare.com/" TargetMode="External"/><Relationship Id="rId19" Type="http://schemas.openxmlformats.org/officeDocument/2006/relationships/hyperlink" Target="mailto:office@pcs-counseling.com" TargetMode="External"/><Relationship Id="rId14" Type="http://schemas.openxmlformats.org/officeDocument/2006/relationships/hyperlink" Target="https://www.1800speakup.org/" TargetMode="External"/><Relationship Id="rId30" Type="http://schemas.openxmlformats.org/officeDocument/2006/relationships/hyperlink" Target="mailto:studentrelations@schoolcraft.edu" TargetMode="External"/><Relationship Id="rId35" Type="http://schemas.openxmlformats.org/officeDocument/2006/relationships/hyperlink" Target="mailto:kristinhammoud@gmail.com" TargetMode="External"/><Relationship Id="rId56" Type="http://schemas.openxmlformats.org/officeDocument/2006/relationships/hyperlink" Target="https://www.riversbendpc.com/" TargetMode="External"/><Relationship Id="rId77" Type="http://schemas.openxmlformats.org/officeDocument/2006/relationships/hyperlink" Target="https://www.henryford.com/services/behavioral-health/addiction/brighton" TargetMode="External"/><Relationship Id="rId100" Type="http://schemas.openxmlformats.org/officeDocument/2006/relationships/hyperlink" Target="https://www.climb-support.org/" TargetMode="External"/><Relationship Id="rId105" Type="http://schemas.openxmlformats.org/officeDocument/2006/relationships/hyperlink" Target="mailto:SocWk-ODA@med.umich.edu" TargetMode="External"/><Relationship Id="rId126" Type="http://schemas.openxmlformats.org/officeDocument/2006/relationships/hyperlink" Target="https://suicidology.org/" TargetMode="External"/><Relationship Id="rId147" Type="http://schemas.openxmlformats.org/officeDocument/2006/relationships/hyperlink" Target="https://firstrespondersbridge.org/" TargetMode="External"/><Relationship Id="rId168" Type="http://schemas.openxmlformats.org/officeDocument/2006/relationships/hyperlink" Target="https://www.resetbrainandbody.com/" TargetMode="External"/><Relationship Id="rId8" Type="http://schemas.openxmlformats.org/officeDocument/2006/relationships/hyperlink" Target="https://www.yadezra.org/" TargetMode="External"/><Relationship Id="rId51" Type="http://schemas.openxmlformats.org/officeDocument/2006/relationships/hyperlink" Target="http://www.bearlakecamp.org/" TargetMode="External"/><Relationship Id="rId72" Type="http://schemas.openxmlformats.org/officeDocument/2006/relationships/hyperlink" Target="https://kinship.msu.edu/" TargetMode="External"/><Relationship Id="rId93" Type="http://schemas.openxmlformats.org/officeDocument/2006/relationships/hyperlink" Target="mailto:sheila@shsfarmingtonhills.com" TargetMode="External"/><Relationship Id="rId98" Type="http://schemas.openxmlformats.org/officeDocument/2006/relationships/hyperlink" Target="mailto:info@firstcandle.org" TargetMode="External"/><Relationship Id="rId121" Type="http://schemas.openxmlformats.org/officeDocument/2006/relationships/hyperlink" Target="mailto:deafcan@deafcan.org" TargetMode="External"/><Relationship Id="rId142" Type="http://schemas.openxmlformats.org/officeDocument/2006/relationships/hyperlink" Target="mailto:info@mhha.org" TargetMode="External"/><Relationship Id="rId163" Type="http://schemas.openxmlformats.org/officeDocument/2006/relationships/hyperlink" Target="https://www.developingkids.org/" TargetMode="External"/><Relationship Id="rId3" Type="http://schemas.openxmlformats.org/officeDocument/2006/relationships/hyperlink" Target="mailto:info@crossroadsofmichigan.org" TargetMode="External"/><Relationship Id="rId25" Type="http://schemas.openxmlformats.org/officeDocument/2006/relationships/hyperlink" Target="https://screening.mhanational.org/screening-tools" TargetMode="External"/><Relationship Id="rId46" Type="http://schemas.openxmlformats.org/officeDocument/2006/relationships/hyperlink" Target="http://www.dougy.org/" TargetMode="External"/><Relationship Id="rId67" Type="http://schemas.openxmlformats.org/officeDocument/2006/relationships/hyperlink" Target="mailto:whatsyourgrief@gmail.com" TargetMode="External"/><Relationship Id="rId116" Type="http://schemas.openxmlformats.org/officeDocument/2006/relationships/hyperlink" Target="https://arborhospice.org/grief-journey-program/" TargetMode="External"/><Relationship Id="rId137" Type="http://schemas.openxmlformats.org/officeDocument/2006/relationships/hyperlink" Target="mailto:info@wordsofhope4life.com" TargetMode="External"/><Relationship Id="rId158" Type="http://schemas.openxmlformats.org/officeDocument/2006/relationships/hyperlink" Target="mailto:info@thesenioralliance.org" TargetMode="External"/><Relationship Id="rId20" Type="http://schemas.openxmlformats.org/officeDocument/2006/relationships/hyperlink" Target="mailto:metrodetroitdbsa@gmail.com" TargetMode="External"/><Relationship Id="rId41" Type="http://schemas.openxmlformats.org/officeDocument/2006/relationships/hyperlink" Target="https://www.solidgroundcounseling.com/" TargetMode="External"/><Relationship Id="rId62" Type="http://schemas.openxmlformats.org/officeDocument/2006/relationships/hyperlink" Target="https://www.nplhh.com/" TargetMode="External"/><Relationship Id="rId83" Type="http://schemas.openxmlformats.org/officeDocument/2006/relationships/hyperlink" Target="https://www.ptsd.va.gov/" TargetMode="External"/><Relationship Id="rId88" Type="http://schemas.openxmlformats.org/officeDocument/2006/relationships/hyperlink" Target="https://www.va.gov/detroit-health-care/" TargetMode="External"/><Relationship Id="rId111" Type="http://schemas.openxmlformats.org/officeDocument/2006/relationships/hyperlink" Target="https://www.centerforloss.com/" TargetMode="External"/><Relationship Id="rId132" Type="http://schemas.openxmlformats.org/officeDocument/2006/relationships/hyperlink" Target="mailto:info@taps.org" TargetMode="External"/><Relationship Id="rId153" Type="http://schemas.openxmlformats.org/officeDocument/2006/relationships/hyperlink" Target="https://www.mercyed.net/" TargetMode="External"/><Relationship Id="rId174" Type="http://schemas.openxmlformats.org/officeDocument/2006/relationships/hyperlink" Target="mailto:wellnessprograms@ageways.com" TargetMode="External"/><Relationship Id="rId179" Type="http://schemas.openxmlformats.org/officeDocument/2006/relationships/comments" Target="../comments4.xml"/><Relationship Id="rId15" Type="http://schemas.openxmlformats.org/officeDocument/2006/relationships/hyperlink" Target="https://www.twp.northville.mi.us/services/northville-youth-network" TargetMode="External"/><Relationship Id="rId36" Type="http://schemas.openxmlformats.org/officeDocument/2006/relationships/hyperlink" Target="mailto:youthnetwork@twp.northville.mi.us" TargetMode="External"/><Relationship Id="rId57" Type="http://schemas.openxmlformats.org/officeDocument/2006/relationships/hyperlink" Target="mailto:info@brownadultday.org" TargetMode="External"/><Relationship Id="rId106" Type="http://schemas.openxmlformats.org/officeDocument/2006/relationships/hyperlink" Target="mailto:WayfinderPsychotherapy@gmail.com" TargetMode="External"/><Relationship Id="rId127" Type="http://schemas.openxmlformats.org/officeDocument/2006/relationships/hyperlink" Target="mailto:widowedfriendsaod@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9B0D1-DAC9-4A7E-8DB0-DB96ABA54E30}">
  <sheetPr>
    <tabColor theme="9" tint="0.59999389629810485"/>
  </sheetPr>
  <dimension ref="B1:G18"/>
  <sheetViews>
    <sheetView showGridLines="0" showRowColHeaders="0" tabSelected="1" workbookViewId="0">
      <selection activeCell="B18" sqref="B18"/>
    </sheetView>
  </sheetViews>
  <sheetFormatPr defaultRowHeight="15.5" x14ac:dyDescent="0.35"/>
  <cols>
    <col min="1" max="1" width="1.33203125" customWidth="1"/>
    <col min="2" max="2" width="31" style="137" customWidth="1"/>
    <col min="3" max="3" width="1.33203125" customWidth="1"/>
    <col min="4" max="4" width="31" customWidth="1"/>
    <col min="5" max="5" width="1.33203125" customWidth="1"/>
    <col min="6" max="6" width="31" customWidth="1"/>
    <col min="7" max="7" width="2.25" customWidth="1"/>
  </cols>
  <sheetData>
    <row r="1" spans="2:7" ht="8.25" customHeight="1" x14ac:dyDescent="0.35"/>
    <row r="2" spans="2:7" ht="54.75" customHeight="1" x14ac:dyDescent="0.35"/>
    <row r="3" spans="2:7" ht="41.25" customHeight="1" x14ac:dyDescent="0.5">
      <c r="B3" s="145" t="s">
        <v>946</v>
      </c>
      <c r="C3" s="145"/>
      <c r="D3" s="145"/>
      <c r="E3" s="145"/>
      <c r="F3" s="145"/>
      <c r="G3" s="135"/>
    </row>
    <row r="4" spans="2:7" ht="41.25" customHeight="1" x14ac:dyDescent="0.5">
      <c r="B4" s="146" t="s">
        <v>947</v>
      </c>
      <c r="C4" s="146"/>
      <c r="D4" s="146"/>
      <c r="E4" s="146"/>
      <c r="F4" s="146"/>
      <c r="G4" s="135"/>
    </row>
    <row r="5" spans="2:7" ht="8.25" customHeight="1" x14ac:dyDescent="0.5">
      <c r="B5" s="136"/>
      <c r="C5" s="135"/>
      <c r="D5" s="135"/>
      <c r="E5" s="135"/>
      <c r="F5" s="135"/>
      <c r="G5" s="135"/>
    </row>
    <row r="6" spans="2:7" ht="63" customHeight="1" x14ac:dyDescent="0.5">
      <c r="B6" s="140" t="s">
        <v>948</v>
      </c>
      <c r="C6" s="138"/>
      <c r="D6" s="140" t="s">
        <v>949</v>
      </c>
      <c r="E6" s="138"/>
      <c r="F6" s="140" t="s">
        <v>950</v>
      </c>
      <c r="G6" s="135"/>
    </row>
    <row r="7" spans="2:7" ht="8.25" customHeight="1" x14ac:dyDescent="0.5">
      <c r="B7" s="139"/>
      <c r="C7" s="138"/>
      <c r="D7" s="139"/>
      <c r="E7" s="138"/>
      <c r="F7" s="139"/>
      <c r="G7" s="135"/>
    </row>
    <row r="8" spans="2:7" ht="63" customHeight="1" x14ac:dyDescent="0.5">
      <c r="B8" s="140" t="s">
        <v>951</v>
      </c>
      <c r="C8" s="138"/>
      <c r="D8" s="140" t="s">
        <v>952</v>
      </c>
      <c r="E8" s="138"/>
      <c r="F8" s="140" t="s">
        <v>953</v>
      </c>
      <c r="G8" s="135"/>
    </row>
    <row r="9" spans="2:7" ht="8.25" customHeight="1" x14ac:dyDescent="0.5">
      <c r="B9" s="139"/>
      <c r="C9" s="138"/>
      <c r="D9" s="139"/>
      <c r="E9" s="138"/>
      <c r="F9" s="139"/>
      <c r="G9" s="135"/>
    </row>
    <row r="10" spans="2:7" ht="63" customHeight="1" x14ac:dyDescent="0.5">
      <c r="B10" s="141" t="s">
        <v>954</v>
      </c>
      <c r="C10" s="138"/>
      <c r="D10" s="140" t="s">
        <v>955</v>
      </c>
      <c r="E10" s="138"/>
      <c r="F10" s="140" t="s">
        <v>956</v>
      </c>
      <c r="G10" s="135"/>
    </row>
    <row r="11" spans="2:7" ht="8.25" customHeight="1" x14ac:dyDescent="0.5">
      <c r="B11" s="139"/>
      <c r="C11" s="138"/>
      <c r="D11" s="139"/>
      <c r="E11" s="138"/>
      <c r="F11" s="139"/>
      <c r="G11" s="135"/>
    </row>
    <row r="12" spans="2:7" ht="63" customHeight="1" x14ac:dyDescent="0.5">
      <c r="B12" s="140" t="s">
        <v>957</v>
      </c>
      <c r="C12" s="138"/>
      <c r="D12" s="140" t="s">
        <v>958</v>
      </c>
      <c r="E12" s="138"/>
      <c r="F12" s="140" t="s">
        <v>959</v>
      </c>
      <c r="G12" s="135"/>
    </row>
    <row r="13" spans="2:7" ht="8.25" customHeight="1" x14ac:dyDescent="0.5">
      <c r="B13" s="139"/>
      <c r="C13" s="138"/>
      <c r="D13" s="139"/>
      <c r="E13" s="138"/>
      <c r="F13" s="139"/>
      <c r="G13" s="135"/>
    </row>
    <row r="14" spans="2:7" ht="63" customHeight="1" x14ac:dyDescent="0.5">
      <c r="B14" s="140" t="s">
        <v>960</v>
      </c>
      <c r="C14" s="138"/>
      <c r="D14" s="140" t="s">
        <v>961</v>
      </c>
      <c r="E14" s="138"/>
      <c r="F14" s="140" t="s">
        <v>962</v>
      </c>
      <c r="G14" s="135"/>
    </row>
    <row r="15" spans="2:7" ht="8.25" customHeight="1" x14ac:dyDescent="0.5">
      <c r="B15" s="139"/>
      <c r="C15" s="138"/>
      <c r="D15" s="139"/>
      <c r="E15" s="138"/>
      <c r="F15" s="139"/>
      <c r="G15" s="135"/>
    </row>
    <row r="16" spans="2:7" ht="63" customHeight="1" x14ac:dyDescent="0.5">
      <c r="B16" s="140" t="s">
        <v>963</v>
      </c>
      <c r="C16" s="138"/>
      <c r="D16" s="140" t="s">
        <v>964</v>
      </c>
      <c r="E16" s="138"/>
      <c r="F16" s="140" t="s">
        <v>965</v>
      </c>
      <c r="G16" s="135"/>
    </row>
    <row r="18" spans="2:2" x14ac:dyDescent="0.35">
      <c r="B18" s="144" t="s">
        <v>1140</v>
      </c>
    </row>
  </sheetData>
  <mergeCells count="2">
    <mergeCell ref="B3:F3"/>
    <mergeCell ref="B4:F4"/>
  </mergeCells>
  <hyperlinks>
    <hyperlink ref="B10" r:id="rId1" xr:uid="{AB51B608-755E-4812-9E1D-DEA9299B4A33}"/>
    <hyperlink ref="B6" r:id="rId2" xr:uid="{00B040CE-C023-4D52-97DD-507B09064381}"/>
    <hyperlink ref="B12" r:id="rId3" xr:uid="{39B83AC6-935B-48C0-ABDE-78FCC6DAB258}"/>
    <hyperlink ref="B14" r:id="rId4" xr:uid="{AAF2A31B-E1C6-4BD3-8BB8-7A2736A7A0AF}"/>
    <hyperlink ref="B16" r:id="rId5" xr:uid="{36FB58A6-0B7E-4D13-BC6F-D8311EF4E56B}"/>
    <hyperlink ref="D6" r:id="rId6" xr:uid="{9D149663-A022-4A4C-B55E-04CB7786A96F}"/>
    <hyperlink ref="D8" r:id="rId7" xr:uid="{29063F1B-797C-4D09-B252-2491769567E9}"/>
    <hyperlink ref="D10" r:id="rId8" xr:uid="{73CAA448-7F49-4A60-A833-B81447A543E0}"/>
    <hyperlink ref="D12" r:id="rId9" xr:uid="{8983618C-BA13-4E41-94C0-9F614DCC702B}"/>
    <hyperlink ref="D14" r:id="rId10" xr:uid="{AB27E8CE-EE08-4FD0-A2EB-9289D88FEA0E}"/>
    <hyperlink ref="D16" r:id="rId11" xr:uid="{710C1492-FE3E-4BFE-B1E7-40A4BB753724}"/>
    <hyperlink ref="F6" r:id="rId12" xr:uid="{0B3396A5-A98C-4BD4-BBC5-81F39FC2095A}"/>
    <hyperlink ref="F8" r:id="rId13" xr:uid="{A1D36905-D805-4189-878F-48B9E54A26CD}"/>
    <hyperlink ref="F10" r:id="rId14" xr:uid="{DEADD380-E3FA-4C8F-A688-4DA8636BF012}"/>
    <hyperlink ref="F12" r:id="rId15" xr:uid="{633C67F2-0165-4257-AE4D-F3DAAA577F23}"/>
    <hyperlink ref="F14" r:id="rId16" xr:uid="{093E3DEA-00B0-4462-B8E6-F2D52D037560}"/>
    <hyperlink ref="F16" r:id="rId17" xr:uid="{2A517288-6E1C-4C7A-9864-BE70E05ADD13}"/>
    <hyperlink ref="B8" r:id="rId18" xr:uid="{EEAE2D76-FD78-408C-8A0F-6A3CD5679571}"/>
  </hyperlinks>
  <pageMargins left="0.7" right="0.7" top="0.75" bottom="0.75" header="0.3" footer="0.3"/>
  <drawing r:id="rId1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7903-8D12-42BF-911D-21744E9F1AD0}">
  <sheetPr>
    <pageSetUpPr fitToPage="1"/>
  </sheetPr>
  <dimension ref="A1:K146"/>
  <sheetViews>
    <sheetView showGridLines="0" showRowColHeaders="0" workbookViewId="0">
      <pane xSplit="1" ySplit="1" topLeftCell="B2" activePane="bottomRight" state="frozen"/>
      <selection pane="topRight" activeCell="B1" sqref="B1"/>
      <selection pane="bottomLeft" activeCell="A2" sqref="A2"/>
      <selection pane="bottomRight" activeCell="I2" sqref="I2"/>
    </sheetView>
  </sheetViews>
  <sheetFormatPr defaultColWidth="8.75" defaultRowHeight="15.5" x14ac:dyDescent="0.35"/>
  <cols>
    <col min="1" max="1" width="18.5" style="80" customWidth="1"/>
    <col min="2" max="2" width="33" style="29" bestFit="1" customWidth="1"/>
    <col min="3" max="3" width="18.58203125" style="29" hidden="1" customWidth="1"/>
    <col min="4" max="4" width="14.83203125" style="29" hidden="1" customWidth="1"/>
    <col min="5" max="5" width="14.08203125" style="29" hidden="1" customWidth="1"/>
    <col min="6" max="6" width="6.83203125" style="29" hidden="1" customWidth="1"/>
    <col min="7" max="7" width="10.75" style="81" hidden="1" customWidth="1"/>
    <col min="8" max="8" width="19.5" style="82" customWidth="1"/>
    <col min="9" max="9" width="29.5" style="29" customWidth="1"/>
    <col min="10" max="10" width="40.33203125" style="29" customWidth="1"/>
    <col min="11" max="11" width="36.58203125" style="29" customWidth="1"/>
    <col min="12" max="16384" width="8.75" style="29"/>
  </cols>
  <sheetData>
    <row r="1" spans="1:11" s="83" customFormat="1" ht="31" x14ac:dyDescent="0.35">
      <c r="A1" s="132" t="s">
        <v>0</v>
      </c>
      <c r="B1" s="132" t="s">
        <v>1</v>
      </c>
      <c r="C1" s="132" t="s">
        <v>2</v>
      </c>
      <c r="D1" s="132" t="s">
        <v>3</v>
      </c>
      <c r="E1" s="132" t="s">
        <v>4</v>
      </c>
      <c r="F1" s="132" t="s">
        <v>5</v>
      </c>
      <c r="G1" s="133" t="s">
        <v>6</v>
      </c>
      <c r="H1" s="134" t="s">
        <v>7</v>
      </c>
      <c r="I1" s="132" t="s">
        <v>8</v>
      </c>
      <c r="J1" s="132" t="s">
        <v>9</v>
      </c>
      <c r="K1" s="132" t="s">
        <v>10</v>
      </c>
    </row>
    <row r="2" spans="1:11" s="4" customFormat="1" ht="124" x14ac:dyDescent="0.35">
      <c r="A2" s="89" t="s">
        <v>11</v>
      </c>
      <c r="B2" s="66" t="s">
        <v>12</v>
      </c>
      <c r="C2" s="90"/>
      <c r="D2" s="90"/>
      <c r="E2" s="90"/>
      <c r="F2" s="90"/>
      <c r="G2" s="91"/>
      <c r="H2" s="92" t="s">
        <v>13</v>
      </c>
      <c r="I2" s="93" t="s">
        <v>14</v>
      </c>
      <c r="J2" s="93" t="s">
        <v>15</v>
      </c>
      <c r="K2" s="87" t="s">
        <v>16</v>
      </c>
    </row>
    <row r="3" spans="1:11" s="4" customFormat="1" ht="46.5" x14ac:dyDescent="0.35">
      <c r="A3" s="36" t="s">
        <v>17</v>
      </c>
      <c r="B3" s="10" t="s">
        <v>18</v>
      </c>
      <c r="C3" s="10" t="s">
        <v>19</v>
      </c>
      <c r="D3" s="10"/>
      <c r="E3" s="10" t="s">
        <v>20</v>
      </c>
      <c r="F3" s="10" t="s">
        <v>21</v>
      </c>
      <c r="G3" s="37" t="s">
        <v>22</v>
      </c>
      <c r="H3" s="18" t="s">
        <v>23</v>
      </c>
      <c r="I3" s="27" t="s">
        <v>24</v>
      </c>
      <c r="J3" s="27" t="s">
        <v>25</v>
      </c>
      <c r="K3" s="38" t="s">
        <v>26</v>
      </c>
    </row>
    <row r="4" spans="1:11" s="4" customFormat="1" ht="77.5" x14ac:dyDescent="0.35">
      <c r="A4" s="31" t="s">
        <v>27</v>
      </c>
      <c r="B4" s="8" t="s">
        <v>28</v>
      </c>
      <c r="C4" s="8" t="s">
        <v>29</v>
      </c>
      <c r="D4" s="8" t="s">
        <v>30</v>
      </c>
      <c r="E4" s="8" t="s">
        <v>31</v>
      </c>
      <c r="F4" s="8" t="s">
        <v>21</v>
      </c>
      <c r="G4" s="39">
        <v>48917</v>
      </c>
      <c r="H4" s="40" t="s">
        <v>32</v>
      </c>
      <c r="I4" s="9"/>
      <c r="J4" s="27" t="s">
        <v>33</v>
      </c>
      <c r="K4" s="35" t="s">
        <v>34</v>
      </c>
    </row>
    <row r="5" spans="1:11" ht="124" x14ac:dyDescent="0.35">
      <c r="A5" s="31" t="s">
        <v>35</v>
      </c>
      <c r="B5" s="8" t="s">
        <v>36</v>
      </c>
      <c r="C5" s="8"/>
      <c r="D5" s="8"/>
      <c r="E5" s="8"/>
      <c r="F5" s="8"/>
      <c r="G5" s="39"/>
      <c r="H5" s="41" t="s">
        <v>37</v>
      </c>
      <c r="I5" s="58" t="s">
        <v>38</v>
      </c>
      <c r="J5" s="58" t="s">
        <v>39</v>
      </c>
      <c r="K5" s="35" t="s">
        <v>40</v>
      </c>
    </row>
    <row r="6" spans="1:11" s="4" customFormat="1" ht="46.5" x14ac:dyDescent="0.35">
      <c r="A6" s="36" t="s">
        <v>41</v>
      </c>
      <c r="B6" s="10" t="s">
        <v>42</v>
      </c>
      <c r="C6" s="10" t="s">
        <v>43</v>
      </c>
      <c r="D6" s="10" t="s">
        <v>44</v>
      </c>
      <c r="E6" s="10" t="s">
        <v>45</v>
      </c>
      <c r="F6" s="10" t="s">
        <v>21</v>
      </c>
      <c r="G6" s="37">
        <v>48033</v>
      </c>
      <c r="H6" s="18" t="s">
        <v>46</v>
      </c>
      <c r="I6" s="27"/>
      <c r="J6" s="27" t="s">
        <v>47</v>
      </c>
      <c r="K6" s="38" t="s">
        <v>48</v>
      </c>
    </row>
    <row r="7" spans="1:11" s="4" customFormat="1" ht="93" x14ac:dyDescent="0.35">
      <c r="A7" s="36" t="s">
        <v>49</v>
      </c>
      <c r="B7" s="10" t="s">
        <v>50</v>
      </c>
      <c r="C7" s="10" t="s">
        <v>51</v>
      </c>
      <c r="D7" s="10" t="s">
        <v>52</v>
      </c>
      <c r="E7" s="10" t="s">
        <v>53</v>
      </c>
      <c r="F7" s="10" t="s">
        <v>54</v>
      </c>
      <c r="G7" s="37" t="s">
        <v>55</v>
      </c>
      <c r="H7" s="18" t="s">
        <v>56</v>
      </c>
      <c r="I7" s="9"/>
      <c r="J7" s="27" t="s">
        <v>57</v>
      </c>
      <c r="K7" s="38" t="s">
        <v>58</v>
      </c>
    </row>
    <row r="8" spans="1:11" ht="139.5" x14ac:dyDescent="0.35">
      <c r="A8" s="36" t="s">
        <v>59</v>
      </c>
      <c r="B8" s="10" t="s">
        <v>60</v>
      </c>
      <c r="C8" s="10"/>
      <c r="D8" s="10"/>
      <c r="E8" s="10"/>
      <c r="F8" s="10"/>
      <c r="G8" s="37"/>
      <c r="H8" s="18" t="s">
        <v>61</v>
      </c>
      <c r="I8" s="9"/>
      <c r="J8" s="27" t="s">
        <v>62</v>
      </c>
      <c r="K8" s="38" t="s">
        <v>63</v>
      </c>
    </row>
    <row r="9" spans="1:11" s="4" customFormat="1" ht="62" x14ac:dyDescent="0.35">
      <c r="A9" s="36" t="s">
        <v>64</v>
      </c>
      <c r="B9" s="10" t="s">
        <v>65</v>
      </c>
      <c r="C9" s="10" t="s">
        <v>66</v>
      </c>
      <c r="D9" s="10"/>
      <c r="E9" s="10"/>
      <c r="F9" s="10"/>
      <c r="G9" s="37"/>
      <c r="H9" s="18">
        <v>7347945127</v>
      </c>
      <c r="I9" s="9"/>
      <c r="J9" s="27" t="s">
        <v>67</v>
      </c>
      <c r="K9" s="38" t="s">
        <v>68</v>
      </c>
    </row>
    <row r="10" spans="1:11" s="4" customFormat="1" ht="409.5" x14ac:dyDescent="0.35">
      <c r="A10" s="36" t="s">
        <v>69</v>
      </c>
      <c r="B10" s="10" t="s">
        <v>70</v>
      </c>
      <c r="C10" s="10"/>
      <c r="D10" s="10"/>
      <c r="E10" s="10"/>
      <c r="F10" s="10"/>
      <c r="G10" s="37"/>
      <c r="H10" s="18" t="s">
        <v>71</v>
      </c>
      <c r="I10" s="58" t="s">
        <v>72</v>
      </c>
      <c r="J10" s="58" t="s">
        <v>73</v>
      </c>
      <c r="K10" s="38" t="s">
        <v>74</v>
      </c>
    </row>
    <row r="11" spans="1:11" s="4" customFormat="1" ht="341" x14ac:dyDescent="0.35">
      <c r="A11" s="31" t="s">
        <v>75</v>
      </c>
      <c r="B11" s="10" t="s">
        <v>76</v>
      </c>
      <c r="C11" s="10"/>
      <c r="D11" s="10"/>
      <c r="E11" s="10"/>
      <c r="F11" s="10"/>
      <c r="G11" s="37"/>
      <c r="H11" s="18"/>
      <c r="I11" s="58" t="s">
        <v>77</v>
      </c>
      <c r="J11" s="58" t="s">
        <v>78</v>
      </c>
      <c r="K11" s="38" t="s">
        <v>79</v>
      </c>
    </row>
    <row r="12" spans="1:11" s="4" customFormat="1" ht="46.5" x14ac:dyDescent="0.35">
      <c r="A12" s="31" t="s">
        <v>80</v>
      </c>
      <c r="B12" s="8" t="s">
        <v>81</v>
      </c>
      <c r="C12" s="9"/>
      <c r="D12" s="9"/>
      <c r="E12" s="9"/>
      <c r="F12" s="9"/>
      <c r="G12" s="33"/>
      <c r="H12" s="41" t="s">
        <v>82</v>
      </c>
      <c r="I12" s="9"/>
      <c r="J12" s="27" t="s">
        <v>83</v>
      </c>
      <c r="K12" s="35" t="s">
        <v>84</v>
      </c>
    </row>
    <row r="13" spans="1:11" ht="139.5" x14ac:dyDescent="0.35">
      <c r="A13" s="31" t="s">
        <v>85</v>
      </c>
      <c r="B13" s="8" t="s">
        <v>86</v>
      </c>
      <c r="C13" s="8"/>
      <c r="D13" s="8"/>
      <c r="E13" s="8"/>
      <c r="F13" s="8"/>
      <c r="G13" s="39"/>
      <c r="H13" s="41" t="s">
        <v>87</v>
      </c>
      <c r="I13" s="8"/>
      <c r="J13" s="60" t="s">
        <v>88</v>
      </c>
      <c r="K13" s="35" t="s">
        <v>89</v>
      </c>
    </row>
    <row r="14" spans="1:11" s="4" customFormat="1" ht="124" x14ac:dyDescent="0.35">
      <c r="A14" s="31" t="s">
        <v>90</v>
      </c>
      <c r="B14" s="8" t="s">
        <v>91</v>
      </c>
      <c r="C14" s="8" t="s">
        <v>92</v>
      </c>
      <c r="D14" s="8"/>
      <c r="E14" s="8" t="s">
        <v>93</v>
      </c>
      <c r="F14" s="8" t="s">
        <v>21</v>
      </c>
      <c r="G14" s="39">
        <v>48150</v>
      </c>
      <c r="H14" s="41" t="s">
        <v>94</v>
      </c>
      <c r="I14" s="25"/>
      <c r="J14" s="27" t="s">
        <v>95</v>
      </c>
      <c r="K14" s="35" t="s">
        <v>96</v>
      </c>
    </row>
    <row r="15" spans="1:11" s="4" customFormat="1" ht="201.5" x14ac:dyDescent="0.35">
      <c r="A15" s="36" t="s">
        <v>97</v>
      </c>
      <c r="B15" s="10" t="s">
        <v>98</v>
      </c>
      <c r="C15" s="10" t="s">
        <v>99</v>
      </c>
      <c r="D15" s="10"/>
      <c r="E15" s="10"/>
      <c r="F15" s="10"/>
      <c r="G15" s="37"/>
      <c r="H15" s="18" t="s">
        <v>100</v>
      </c>
      <c r="I15" s="9"/>
      <c r="J15" s="27" t="s">
        <v>101</v>
      </c>
      <c r="K15" s="38" t="s">
        <v>102</v>
      </c>
    </row>
    <row r="16" spans="1:11" ht="46.5" x14ac:dyDescent="0.35">
      <c r="A16" s="36" t="s">
        <v>103</v>
      </c>
      <c r="B16" s="10" t="s">
        <v>104</v>
      </c>
      <c r="C16" s="10" t="s">
        <v>105</v>
      </c>
      <c r="D16" s="10" t="s">
        <v>106</v>
      </c>
      <c r="E16" s="10" t="s">
        <v>107</v>
      </c>
      <c r="F16" s="10" t="s">
        <v>21</v>
      </c>
      <c r="G16" s="37">
        <v>48188</v>
      </c>
      <c r="H16" s="18">
        <v>7343945485</v>
      </c>
      <c r="I16" s="9"/>
      <c r="J16" s="27" t="s">
        <v>108</v>
      </c>
      <c r="K16" s="38" t="s">
        <v>109</v>
      </c>
    </row>
    <row r="17" spans="1:11" s="4" customFormat="1" ht="139.5" x14ac:dyDescent="0.35">
      <c r="A17" s="31" t="s">
        <v>110</v>
      </c>
      <c r="B17" s="8" t="s">
        <v>111</v>
      </c>
      <c r="C17" s="8"/>
      <c r="D17" s="8"/>
      <c r="E17" s="8"/>
      <c r="F17" s="8"/>
      <c r="G17" s="39"/>
      <c r="H17" s="41">
        <v>2485506866</v>
      </c>
      <c r="I17" s="58" t="s">
        <v>112</v>
      </c>
      <c r="J17" s="58" t="s">
        <v>113</v>
      </c>
      <c r="K17" s="35" t="s">
        <v>114</v>
      </c>
    </row>
    <row r="18" spans="1:11" ht="170.5" x14ac:dyDescent="0.35">
      <c r="A18" s="31" t="s">
        <v>115</v>
      </c>
      <c r="B18" s="8" t="s">
        <v>116</v>
      </c>
      <c r="C18" s="8"/>
      <c r="D18" s="8"/>
      <c r="E18" s="8"/>
      <c r="F18" s="8"/>
      <c r="G18" s="39"/>
      <c r="H18" s="41">
        <v>7347222830</v>
      </c>
      <c r="I18" s="58" t="s">
        <v>117</v>
      </c>
      <c r="J18" s="58" t="s">
        <v>118</v>
      </c>
      <c r="K18" s="35" t="s">
        <v>119</v>
      </c>
    </row>
    <row r="19" spans="1:11" ht="62" x14ac:dyDescent="0.35">
      <c r="A19" s="36" t="s">
        <v>120</v>
      </c>
      <c r="B19" s="10" t="s">
        <v>121</v>
      </c>
      <c r="C19" s="10" t="s">
        <v>122</v>
      </c>
      <c r="D19" s="10"/>
      <c r="E19" s="10" t="s">
        <v>123</v>
      </c>
      <c r="F19" s="10" t="s">
        <v>124</v>
      </c>
      <c r="G19" s="37" t="s">
        <v>125</v>
      </c>
      <c r="H19" s="18" t="s">
        <v>126</v>
      </c>
      <c r="I19" s="27" t="s">
        <v>127</v>
      </c>
      <c r="J19" s="27" t="s">
        <v>128</v>
      </c>
      <c r="K19" s="38" t="s">
        <v>129</v>
      </c>
    </row>
    <row r="20" spans="1:11" s="4" customFormat="1" ht="139.5" x14ac:dyDescent="0.35">
      <c r="A20" s="36" t="s">
        <v>130</v>
      </c>
      <c r="B20" s="10" t="s">
        <v>131</v>
      </c>
      <c r="C20" s="10" t="s">
        <v>132</v>
      </c>
      <c r="D20" s="10" t="s">
        <v>133</v>
      </c>
      <c r="E20" s="10" t="s">
        <v>134</v>
      </c>
      <c r="F20" s="10" t="s">
        <v>135</v>
      </c>
      <c r="G20" s="37" t="s">
        <v>136</v>
      </c>
      <c r="H20" s="18" t="s">
        <v>137</v>
      </c>
      <c r="I20" s="27" t="s">
        <v>138</v>
      </c>
      <c r="J20" s="27" t="s">
        <v>139</v>
      </c>
      <c r="K20" s="38" t="s">
        <v>140</v>
      </c>
    </row>
    <row r="21" spans="1:11" s="4" customFormat="1" x14ac:dyDescent="0.35">
      <c r="A21" s="36" t="s">
        <v>141</v>
      </c>
      <c r="B21" s="10" t="s">
        <v>142</v>
      </c>
      <c r="C21" s="10"/>
      <c r="D21" s="10"/>
      <c r="E21" s="10"/>
      <c r="F21" s="10"/>
      <c r="G21" s="37"/>
      <c r="H21" s="18"/>
      <c r="I21" s="9"/>
      <c r="J21" s="27" t="s">
        <v>143</v>
      </c>
      <c r="K21" s="38"/>
    </row>
    <row r="22" spans="1:11" s="4" customFormat="1" ht="139.5" x14ac:dyDescent="0.35">
      <c r="A22" s="42" t="s">
        <v>144</v>
      </c>
      <c r="B22" s="23" t="s">
        <v>145</v>
      </c>
      <c r="C22" s="23" t="s">
        <v>146</v>
      </c>
      <c r="D22" s="43" t="s">
        <v>147</v>
      </c>
      <c r="E22" s="23" t="s">
        <v>148</v>
      </c>
      <c r="F22" s="23" t="s">
        <v>21</v>
      </c>
      <c r="G22" s="44">
        <v>48336</v>
      </c>
      <c r="H22" s="18" t="s">
        <v>149</v>
      </c>
      <c r="I22" s="45"/>
      <c r="J22" s="46" t="s">
        <v>150</v>
      </c>
      <c r="K22" s="47" t="s">
        <v>151</v>
      </c>
    </row>
    <row r="23" spans="1:11" s="4" customFormat="1" ht="108.5" x14ac:dyDescent="0.35">
      <c r="A23" s="36" t="s">
        <v>152</v>
      </c>
      <c r="B23" s="10" t="s">
        <v>153</v>
      </c>
      <c r="C23" s="10" t="s">
        <v>154</v>
      </c>
      <c r="D23" s="10" t="s">
        <v>155</v>
      </c>
      <c r="E23" s="10" t="s">
        <v>156</v>
      </c>
      <c r="F23" s="10" t="s">
        <v>21</v>
      </c>
      <c r="G23" s="37" t="s">
        <v>157</v>
      </c>
      <c r="H23" s="18" t="s">
        <v>158</v>
      </c>
      <c r="I23" s="9"/>
      <c r="J23" s="27" t="s">
        <v>159</v>
      </c>
      <c r="K23" s="38" t="s">
        <v>160</v>
      </c>
    </row>
    <row r="24" spans="1:11" s="4" customFormat="1" ht="170.5" x14ac:dyDescent="0.35">
      <c r="A24" s="36" t="s">
        <v>161</v>
      </c>
      <c r="B24" s="10" t="s">
        <v>162</v>
      </c>
      <c r="C24" s="10" t="s">
        <v>163</v>
      </c>
      <c r="D24" s="10" t="s">
        <v>164</v>
      </c>
      <c r="E24" s="10" t="s">
        <v>165</v>
      </c>
      <c r="F24" s="10" t="s">
        <v>21</v>
      </c>
      <c r="G24" s="37" t="s">
        <v>166</v>
      </c>
      <c r="H24" s="18" t="s">
        <v>167</v>
      </c>
      <c r="I24" s="27" t="s">
        <v>168</v>
      </c>
      <c r="J24" s="27" t="s">
        <v>169</v>
      </c>
      <c r="K24" s="38" t="s">
        <v>170</v>
      </c>
    </row>
    <row r="25" spans="1:11" ht="62" x14ac:dyDescent="0.35">
      <c r="A25" s="48" t="s">
        <v>171</v>
      </c>
      <c r="B25" s="22" t="s">
        <v>172</v>
      </c>
      <c r="C25" s="22"/>
      <c r="D25" s="22"/>
      <c r="E25" s="22"/>
      <c r="F25" s="22"/>
      <c r="G25" s="49"/>
      <c r="H25" s="50"/>
      <c r="I25" s="9"/>
      <c r="J25" s="8" t="s">
        <v>173</v>
      </c>
      <c r="K25" s="51" t="s">
        <v>174</v>
      </c>
    </row>
    <row r="26" spans="1:11" s="4" customFormat="1" ht="77.5" x14ac:dyDescent="0.35">
      <c r="A26" s="36" t="s">
        <v>175</v>
      </c>
      <c r="B26" s="10" t="s">
        <v>176</v>
      </c>
      <c r="C26" s="10" t="s">
        <v>177</v>
      </c>
      <c r="D26" s="10" t="s">
        <v>178</v>
      </c>
      <c r="E26" s="10" t="s">
        <v>179</v>
      </c>
      <c r="F26" s="10" t="s">
        <v>180</v>
      </c>
      <c r="G26" s="37" t="s">
        <v>181</v>
      </c>
      <c r="H26" s="18" t="s">
        <v>182</v>
      </c>
      <c r="I26" s="27" t="s">
        <v>183</v>
      </c>
      <c r="J26" s="8" t="s">
        <v>184</v>
      </c>
      <c r="K26" s="38" t="s">
        <v>185</v>
      </c>
    </row>
    <row r="27" spans="1:11" s="4" customFormat="1" x14ac:dyDescent="0.35">
      <c r="A27" s="31" t="s">
        <v>186</v>
      </c>
      <c r="B27" s="8" t="s">
        <v>187</v>
      </c>
      <c r="C27" s="8"/>
      <c r="D27" s="8"/>
      <c r="E27" s="8"/>
      <c r="F27" s="8"/>
      <c r="G27" s="39"/>
      <c r="H27" s="41">
        <v>8002675463</v>
      </c>
      <c r="I27" s="8"/>
      <c r="J27" s="8"/>
      <c r="K27" s="35" t="s">
        <v>188</v>
      </c>
    </row>
    <row r="28" spans="1:11" s="84" customFormat="1" ht="232.5" x14ac:dyDescent="0.35">
      <c r="A28" s="36" t="s">
        <v>189</v>
      </c>
      <c r="B28" s="10" t="s">
        <v>190</v>
      </c>
      <c r="C28" s="10"/>
      <c r="D28" s="10"/>
      <c r="E28" s="10"/>
      <c r="F28" s="10"/>
      <c r="G28" s="37"/>
      <c r="H28" s="18" t="s">
        <v>191</v>
      </c>
      <c r="I28" s="9"/>
      <c r="J28" s="58" t="s">
        <v>192</v>
      </c>
      <c r="K28" s="52" t="s">
        <v>193</v>
      </c>
    </row>
    <row r="29" spans="1:11" s="3" customFormat="1" ht="124" x14ac:dyDescent="0.35">
      <c r="A29" s="48" t="s">
        <v>194</v>
      </c>
      <c r="B29" s="22" t="s">
        <v>195</v>
      </c>
      <c r="C29" s="22" t="s">
        <v>196</v>
      </c>
      <c r="D29" s="22"/>
      <c r="E29" s="22" t="s">
        <v>197</v>
      </c>
      <c r="F29" s="22" t="s">
        <v>21</v>
      </c>
      <c r="G29" s="49">
        <v>48329</v>
      </c>
      <c r="H29" s="50" t="s">
        <v>198</v>
      </c>
      <c r="I29" s="9"/>
      <c r="J29" s="8" t="s">
        <v>199</v>
      </c>
      <c r="K29" s="51" t="s">
        <v>200</v>
      </c>
    </row>
    <row r="30" spans="1:11" s="3" customFormat="1" ht="124" x14ac:dyDescent="0.35">
      <c r="A30" s="32" t="s">
        <v>201</v>
      </c>
      <c r="B30" s="10" t="s">
        <v>202</v>
      </c>
      <c r="C30" s="10" t="s">
        <v>203</v>
      </c>
      <c r="D30" s="10" t="s">
        <v>204</v>
      </c>
      <c r="E30" s="10" t="s">
        <v>45</v>
      </c>
      <c r="F30" s="10" t="s">
        <v>21</v>
      </c>
      <c r="G30" s="37">
        <v>48075</v>
      </c>
      <c r="H30" s="18" t="s">
        <v>205</v>
      </c>
      <c r="I30" s="27" t="s">
        <v>206</v>
      </c>
      <c r="J30" s="27" t="s">
        <v>207</v>
      </c>
      <c r="K30" s="38" t="s">
        <v>208</v>
      </c>
    </row>
    <row r="31" spans="1:11" s="3" customFormat="1" ht="31" x14ac:dyDescent="0.35">
      <c r="A31" s="31" t="s">
        <v>209</v>
      </c>
      <c r="B31" s="8" t="s">
        <v>210</v>
      </c>
      <c r="C31" s="8"/>
      <c r="D31" s="8"/>
      <c r="E31" s="8"/>
      <c r="F31" s="8"/>
      <c r="G31" s="39"/>
      <c r="H31" s="41" t="s">
        <v>211</v>
      </c>
      <c r="I31" s="8"/>
      <c r="J31" s="8"/>
      <c r="K31" s="35" t="s">
        <v>188</v>
      </c>
    </row>
    <row r="32" spans="1:11" s="3" customFormat="1" ht="155" x14ac:dyDescent="0.35">
      <c r="A32" s="32" t="s">
        <v>212</v>
      </c>
      <c r="B32" s="8" t="s">
        <v>213</v>
      </c>
      <c r="C32" s="8" t="s">
        <v>214</v>
      </c>
      <c r="D32" s="9"/>
      <c r="E32" s="8" t="s">
        <v>215</v>
      </c>
      <c r="F32" s="8" t="s">
        <v>21</v>
      </c>
      <c r="G32" s="39">
        <v>48208</v>
      </c>
      <c r="H32" s="40" t="s">
        <v>216</v>
      </c>
      <c r="I32" s="27" t="s">
        <v>217</v>
      </c>
      <c r="J32" s="8" t="s">
        <v>218</v>
      </c>
      <c r="K32" s="52" t="s">
        <v>219</v>
      </c>
    </row>
    <row r="33" spans="1:11" s="3" customFormat="1" ht="31" x14ac:dyDescent="0.35">
      <c r="A33" s="36" t="s">
        <v>220</v>
      </c>
      <c r="B33" s="10" t="s">
        <v>221</v>
      </c>
      <c r="C33" s="10" t="s">
        <v>222</v>
      </c>
      <c r="D33" s="10"/>
      <c r="E33" s="10" t="s">
        <v>223</v>
      </c>
      <c r="F33" s="10" t="s">
        <v>21</v>
      </c>
      <c r="G33" s="37" t="s">
        <v>224</v>
      </c>
      <c r="H33" s="18" t="s">
        <v>225</v>
      </c>
      <c r="I33" s="28" t="s">
        <v>226</v>
      </c>
      <c r="J33" s="27" t="s">
        <v>227</v>
      </c>
      <c r="K33" s="38"/>
    </row>
    <row r="34" spans="1:11" s="3" customFormat="1" ht="77.5" x14ac:dyDescent="0.35">
      <c r="A34" s="31" t="s">
        <v>228</v>
      </c>
      <c r="B34" s="8" t="s">
        <v>229</v>
      </c>
      <c r="C34" s="8" t="s">
        <v>230</v>
      </c>
      <c r="D34" s="8" t="s">
        <v>231</v>
      </c>
      <c r="E34" s="8" t="s">
        <v>232</v>
      </c>
      <c r="F34" s="8" t="s">
        <v>180</v>
      </c>
      <c r="G34" s="39">
        <v>60604</v>
      </c>
      <c r="H34" s="41" t="s">
        <v>233</v>
      </c>
      <c r="I34" s="27" t="s">
        <v>234</v>
      </c>
      <c r="J34" s="27" t="s">
        <v>235</v>
      </c>
      <c r="K34" s="35" t="s">
        <v>236</v>
      </c>
    </row>
    <row r="35" spans="1:11" s="3" customFormat="1" ht="139.5" x14ac:dyDescent="0.35">
      <c r="A35" s="36" t="s">
        <v>237</v>
      </c>
      <c r="B35" s="10" t="s">
        <v>238</v>
      </c>
      <c r="C35" s="10" t="s">
        <v>239</v>
      </c>
      <c r="D35" s="10" t="s">
        <v>240</v>
      </c>
      <c r="E35" s="10" t="s">
        <v>241</v>
      </c>
      <c r="F35" s="10" t="s">
        <v>21</v>
      </c>
      <c r="G35" s="37" t="s">
        <v>242</v>
      </c>
      <c r="H35" s="18" t="s">
        <v>243</v>
      </c>
      <c r="I35" s="27" t="s">
        <v>244</v>
      </c>
      <c r="J35" s="27" t="s">
        <v>245</v>
      </c>
      <c r="K35" s="38" t="s">
        <v>246</v>
      </c>
    </row>
    <row r="36" spans="1:11" s="3" customFormat="1" ht="170.5" x14ac:dyDescent="0.35">
      <c r="A36" s="36" t="s">
        <v>247</v>
      </c>
      <c r="B36" s="10" t="s">
        <v>248</v>
      </c>
      <c r="C36" s="10" t="s">
        <v>249</v>
      </c>
      <c r="D36" s="10" t="s">
        <v>250</v>
      </c>
      <c r="E36" s="10" t="s">
        <v>251</v>
      </c>
      <c r="F36" s="10" t="s">
        <v>21</v>
      </c>
      <c r="G36" s="37" t="s">
        <v>252</v>
      </c>
      <c r="H36" s="18"/>
      <c r="I36" s="20" t="s">
        <v>253</v>
      </c>
      <c r="J36" s="10" t="s">
        <v>254</v>
      </c>
      <c r="K36" s="38" t="s">
        <v>255</v>
      </c>
    </row>
    <row r="37" spans="1:11" s="3" customFormat="1" ht="139.5" x14ac:dyDescent="0.35">
      <c r="A37" s="31" t="s">
        <v>256</v>
      </c>
      <c r="B37" s="8" t="s">
        <v>257</v>
      </c>
      <c r="C37" s="8"/>
      <c r="D37" s="8"/>
      <c r="E37" s="8"/>
      <c r="F37" s="8"/>
      <c r="G37" s="39"/>
      <c r="H37" s="41">
        <v>2485922650</v>
      </c>
      <c r="I37" s="8"/>
      <c r="J37" s="8"/>
      <c r="K37" s="35" t="s">
        <v>258</v>
      </c>
    </row>
    <row r="38" spans="1:11" s="3" customFormat="1" ht="186" x14ac:dyDescent="0.35">
      <c r="A38" s="36" t="s">
        <v>259</v>
      </c>
      <c r="B38" s="10" t="s">
        <v>260</v>
      </c>
      <c r="C38" s="10" t="s">
        <v>261</v>
      </c>
      <c r="D38" s="10" t="s">
        <v>262</v>
      </c>
      <c r="E38" s="10" t="s">
        <v>215</v>
      </c>
      <c r="F38" s="10" t="s">
        <v>21</v>
      </c>
      <c r="G38" s="37" t="s">
        <v>263</v>
      </c>
      <c r="H38" s="18" t="s">
        <v>264</v>
      </c>
      <c r="I38" s="27" t="s">
        <v>265</v>
      </c>
      <c r="J38" s="27" t="s">
        <v>266</v>
      </c>
      <c r="K38" s="38" t="s">
        <v>267</v>
      </c>
    </row>
    <row r="39" spans="1:11" s="3" customFormat="1" ht="294.5" x14ac:dyDescent="0.35">
      <c r="A39" s="31" t="s">
        <v>268</v>
      </c>
      <c r="B39" s="8" t="s">
        <v>269</v>
      </c>
      <c r="C39" s="8" t="s">
        <v>270</v>
      </c>
      <c r="D39" s="8"/>
      <c r="E39" s="8" t="s">
        <v>215</v>
      </c>
      <c r="F39" s="8" t="s">
        <v>21</v>
      </c>
      <c r="G39" s="39" t="s">
        <v>271</v>
      </c>
      <c r="H39" s="41" t="s">
        <v>272</v>
      </c>
      <c r="I39" s="58" t="s">
        <v>273</v>
      </c>
      <c r="J39" s="58" t="s">
        <v>274</v>
      </c>
      <c r="K39" s="67" t="s">
        <v>275</v>
      </c>
    </row>
    <row r="40" spans="1:11" s="3" customFormat="1" ht="263.5" x14ac:dyDescent="0.35">
      <c r="A40" s="31" t="s">
        <v>276</v>
      </c>
      <c r="B40" s="8" t="s">
        <v>277</v>
      </c>
      <c r="C40" s="8"/>
      <c r="D40" s="8"/>
      <c r="E40" s="8"/>
      <c r="F40" s="8"/>
      <c r="G40" s="39"/>
      <c r="H40" s="41" t="s">
        <v>278</v>
      </c>
      <c r="I40" s="43" t="s">
        <v>279</v>
      </c>
      <c r="J40" s="27" t="s">
        <v>280</v>
      </c>
      <c r="K40" s="35" t="s">
        <v>281</v>
      </c>
    </row>
    <row r="41" spans="1:11" s="3" customFormat="1" ht="31" x14ac:dyDescent="0.35">
      <c r="A41" s="31" t="s">
        <v>282</v>
      </c>
      <c r="B41" s="8" t="s">
        <v>283</v>
      </c>
      <c r="C41" s="8" t="s">
        <v>284</v>
      </c>
      <c r="D41" s="8"/>
      <c r="E41" s="8" t="s">
        <v>215</v>
      </c>
      <c r="F41" s="8" t="s">
        <v>21</v>
      </c>
      <c r="G41" s="39" t="s">
        <v>285</v>
      </c>
      <c r="H41" s="41">
        <v>3139899444</v>
      </c>
      <c r="I41" s="8"/>
      <c r="J41" s="8" t="s">
        <v>286</v>
      </c>
      <c r="K41" s="35" t="s">
        <v>287</v>
      </c>
    </row>
    <row r="42" spans="1:11" s="3" customFormat="1" ht="155" x14ac:dyDescent="0.35">
      <c r="A42" s="31" t="s">
        <v>288</v>
      </c>
      <c r="B42" s="8" t="s">
        <v>289</v>
      </c>
      <c r="C42" s="8" t="s">
        <v>290</v>
      </c>
      <c r="D42" s="8"/>
      <c r="E42" s="8" t="s">
        <v>251</v>
      </c>
      <c r="F42" s="8" t="s">
        <v>21</v>
      </c>
      <c r="G42" s="39" t="s">
        <v>291</v>
      </c>
      <c r="H42" s="41">
        <v>7349260985</v>
      </c>
      <c r="I42" s="8"/>
      <c r="J42" s="58" t="s">
        <v>292</v>
      </c>
      <c r="K42" s="35" t="s">
        <v>293</v>
      </c>
    </row>
    <row r="43" spans="1:11" s="3" customFormat="1" ht="139.5" x14ac:dyDescent="0.35">
      <c r="A43" s="31" t="s">
        <v>294</v>
      </c>
      <c r="B43" s="8" t="s">
        <v>295</v>
      </c>
      <c r="C43" s="8"/>
      <c r="D43" s="8"/>
      <c r="E43" s="8"/>
      <c r="F43" s="8"/>
      <c r="G43" s="39"/>
      <c r="H43" s="41" t="s">
        <v>296</v>
      </c>
      <c r="I43" s="60" t="s">
        <v>297</v>
      </c>
      <c r="J43" s="58" t="s">
        <v>298</v>
      </c>
      <c r="K43" s="35" t="s">
        <v>299</v>
      </c>
    </row>
    <row r="44" spans="1:11" s="3" customFormat="1" ht="77.5" x14ac:dyDescent="0.35">
      <c r="A44" s="31" t="s">
        <v>300</v>
      </c>
      <c r="B44" s="8" t="s">
        <v>301</v>
      </c>
      <c r="C44" s="8"/>
      <c r="D44" s="8"/>
      <c r="E44" s="8"/>
      <c r="F44" s="8"/>
      <c r="G44" s="39"/>
      <c r="H44" s="41" t="s">
        <v>302</v>
      </c>
      <c r="I44" s="27" t="s">
        <v>303</v>
      </c>
      <c r="J44" s="10" t="s">
        <v>304</v>
      </c>
      <c r="K44" s="35" t="s">
        <v>305</v>
      </c>
    </row>
    <row r="45" spans="1:11" s="3" customFormat="1" x14ac:dyDescent="0.35">
      <c r="A45" s="31" t="s">
        <v>306</v>
      </c>
      <c r="B45" s="8" t="s">
        <v>307</v>
      </c>
      <c r="C45" s="8"/>
      <c r="D45" s="8"/>
      <c r="E45" s="8"/>
      <c r="F45" s="8"/>
      <c r="G45" s="39"/>
      <c r="H45" s="41">
        <v>8667313473</v>
      </c>
      <c r="I45" s="8"/>
      <c r="J45" s="8"/>
      <c r="K45" s="35" t="s">
        <v>188</v>
      </c>
    </row>
    <row r="46" spans="1:11" s="3" customFormat="1" ht="46.5" x14ac:dyDescent="0.35">
      <c r="A46" s="36" t="s">
        <v>308</v>
      </c>
      <c r="B46" s="10" t="s">
        <v>309</v>
      </c>
      <c r="C46" s="10" t="s">
        <v>310</v>
      </c>
      <c r="D46" s="10" t="s">
        <v>311</v>
      </c>
      <c r="E46" s="10" t="s">
        <v>312</v>
      </c>
      <c r="F46" s="10" t="s">
        <v>313</v>
      </c>
      <c r="G46" s="37" t="s">
        <v>314</v>
      </c>
      <c r="H46" s="18" t="s">
        <v>315</v>
      </c>
      <c r="I46" s="27" t="s">
        <v>316</v>
      </c>
      <c r="J46" s="27" t="s">
        <v>317</v>
      </c>
      <c r="K46" s="38"/>
    </row>
    <row r="47" spans="1:11" s="3" customFormat="1" ht="356.5" x14ac:dyDescent="0.35">
      <c r="A47" s="36" t="s">
        <v>318</v>
      </c>
      <c r="B47" s="10" t="s">
        <v>319</v>
      </c>
      <c r="C47" s="10"/>
      <c r="D47" s="10"/>
      <c r="E47" s="10"/>
      <c r="F47" s="10"/>
      <c r="G47" s="37"/>
      <c r="H47" s="18" t="s">
        <v>320</v>
      </c>
      <c r="I47" s="9"/>
      <c r="J47" s="58" t="s">
        <v>321</v>
      </c>
      <c r="K47" s="52" t="s">
        <v>322</v>
      </c>
    </row>
    <row r="48" spans="1:11" s="3" customFormat="1" ht="155" x14ac:dyDescent="0.35">
      <c r="A48" s="32" t="s">
        <v>323</v>
      </c>
      <c r="B48" s="8" t="s">
        <v>324</v>
      </c>
      <c r="C48" s="8" t="s">
        <v>325</v>
      </c>
      <c r="D48" s="8"/>
      <c r="E48" s="8" t="s">
        <v>326</v>
      </c>
      <c r="F48" s="8" t="s">
        <v>21</v>
      </c>
      <c r="G48" s="39">
        <v>48322</v>
      </c>
      <c r="H48" s="41">
        <v>2487887878</v>
      </c>
      <c r="I48" s="10" t="s">
        <v>327</v>
      </c>
      <c r="J48" s="8" t="s">
        <v>328</v>
      </c>
      <c r="K48" s="52" t="s">
        <v>329</v>
      </c>
    </row>
    <row r="49" spans="1:11" s="3" customFormat="1" ht="108.5" x14ac:dyDescent="0.35">
      <c r="A49" s="73" t="s">
        <v>330</v>
      </c>
      <c r="B49" s="74" t="s">
        <v>331</v>
      </c>
      <c r="C49" s="8"/>
      <c r="D49" s="8"/>
      <c r="E49" s="8"/>
      <c r="F49" s="8"/>
      <c r="G49" s="39"/>
      <c r="H49" s="41" t="s">
        <v>332</v>
      </c>
      <c r="I49" s="8"/>
      <c r="J49" s="58" t="s">
        <v>333</v>
      </c>
      <c r="K49" s="35" t="s">
        <v>334</v>
      </c>
    </row>
    <row r="50" spans="1:11" s="3" customFormat="1" ht="46.5" x14ac:dyDescent="0.35">
      <c r="A50" s="16" t="s">
        <v>335</v>
      </c>
      <c r="B50" s="10" t="s">
        <v>336</v>
      </c>
      <c r="C50" s="10"/>
      <c r="D50" s="10"/>
      <c r="E50" s="10"/>
      <c r="F50" s="10"/>
      <c r="G50" s="37"/>
      <c r="H50" s="18"/>
      <c r="I50" s="9"/>
      <c r="J50" s="27" t="s">
        <v>337</v>
      </c>
      <c r="K50" s="38" t="s">
        <v>338</v>
      </c>
    </row>
    <row r="51" spans="1:11" s="3" customFormat="1" ht="62" x14ac:dyDescent="0.35">
      <c r="A51" s="72" t="s">
        <v>339</v>
      </c>
      <c r="B51" s="26" t="s">
        <v>340</v>
      </c>
      <c r="C51" s="10" t="s">
        <v>341</v>
      </c>
      <c r="D51" s="10"/>
      <c r="E51" s="10" t="s">
        <v>223</v>
      </c>
      <c r="F51" s="10" t="s">
        <v>21</v>
      </c>
      <c r="G51" s="37">
        <v>48326</v>
      </c>
      <c r="H51" s="18" t="s">
        <v>342</v>
      </c>
      <c r="I51" s="9"/>
      <c r="J51" s="27" t="s">
        <v>343</v>
      </c>
      <c r="K51" s="38"/>
    </row>
    <row r="52" spans="1:11" s="3" customFormat="1" ht="46.5" x14ac:dyDescent="0.35">
      <c r="A52" s="31" t="s">
        <v>344</v>
      </c>
      <c r="B52" s="8" t="s">
        <v>345</v>
      </c>
      <c r="C52" s="8" t="s">
        <v>346</v>
      </c>
      <c r="D52" s="8"/>
      <c r="E52" s="8" t="s">
        <v>93</v>
      </c>
      <c r="F52" s="8" t="s">
        <v>21</v>
      </c>
      <c r="G52" s="39">
        <v>48150</v>
      </c>
      <c r="H52" s="41" t="s">
        <v>347</v>
      </c>
      <c r="I52" s="8"/>
      <c r="J52" s="27" t="s">
        <v>348</v>
      </c>
      <c r="K52" s="35" t="s">
        <v>349</v>
      </c>
    </row>
    <row r="53" spans="1:11" s="3" customFormat="1" ht="77.5" x14ac:dyDescent="0.35">
      <c r="A53" s="36" t="s">
        <v>350</v>
      </c>
      <c r="B53" s="10" t="s">
        <v>351</v>
      </c>
      <c r="C53" s="10"/>
      <c r="D53" s="10"/>
      <c r="E53" s="10"/>
      <c r="F53" s="10"/>
      <c r="G53" s="37"/>
      <c r="H53" s="18"/>
      <c r="I53" s="9"/>
      <c r="J53" s="27" t="s">
        <v>352</v>
      </c>
      <c r="K53" s="38" t="s">
        <v>353</v>
      </c>
    </row>
    <row r="54" spans="1:11" s="3" customFormat="1" ht="31" x14ac:dyDescent="0.35">
      <c r="A54" s="36" t="s">
        <v>354</v>
      </c>
      <c r="B54" s="10" t="s">
        <v>355</v>
      </c>
      <c r="C54" s="10" t="s">
        <v>356</v>
      </c>
      <c r="D54" s="10" t="s">
        <v>357</v>
      </c>
      <c r="E54" s="10" t="s">
        <v>358</v>
      </c>
      <c r="F54" s="10" t="s">
        <v>359</v>
      </c>
      <c r="G54" s="37">
        <v>90210</v>
      </c>
      <c r="H54" s="18"/>
      <c r="I54" s="27" t="s">
        <v>360</v>
      </c>
      <c r="J54" s="27" t="s">
        <v>361</v>
      </c>
      <c r="K54" s="38" t="s">
        <v>362</v>
      </c>
    </row>
    <row r="55" spans="1:11" s="3" customFormat="1" x14ac:dyDescent="0.35">
      <c r="A55" s="31" t="s">
        <v>363</v>
      </c>
      <c r="B55" s="8" t="s">
        <v>364</v>
      </c>
      <c r="C55" s="8"/>
      <c r="D55" s="8"/>
      <c r="E55" s="8"/>
      <c r="F55" s="8"/>
      <c r="G55" s="39"/>
      <c r="H55" s="41" t="s">
        <v>365</v>
      </c>
      <c r="I55" s="8"/>
      <c r="J55" s="8"/>
      <c r="K55" s="35" t="s">
        <v>366</v>
      </c>
    </row>
    <row r="56" spans="1:11" s="3" customFormat="1" ht="31" x14ac:dyDescent="0.35">
      <c r="A56" s="31" t="s">
        <v>367</v>
      </c>
      <c r="B56" s="8" t="s">
        <v>368</v>
      </c>
      <c r="C56" s="8"/>
      <c r="D56" s="8"/>
      <c r="E56" s="8"/>
      <c r="F56" s="8"/>
      <c r="G56" s="39"/>
      <c r="H56" s="41" t="s">
        <v>369</v>
      </c>
      <c r="I56" s="8"/>
      <c r="J56" s="8"/>
      <c r="K56" s="35" t="s">
        <v>188</v>
      </c>
    </row>
    <row r="57" spans="1:11" s="3" customFormat="1" ht="77.5" x14ac:dyDescent="0.35">
      <c r="A57" s="36" t="s">
        <v>370</v>
      </c>
      <c r="B57" s="10" t="s">
        <v>371</v>
      </c>
      <c r="C57" s="10"/>
      <c r="D57" s="10"/>
      <c r="E57" s="10"/>
      <c r="F57" s="10"/>
      <c r="G57" s="37"/>
      <c r="H57" s="18" t="s">
        <v>61</v>
      </c>
      <c r="I57" s="9"/>
      <c r="J57" s="27" t="s">
        <v>372</v>
      </c>
      <c r="K57" s="38" t="s">
        <v>373</v>
      </c>
    </row>
    <row r="58" spans="1:11" s="3" customFormat="1" ht="108.5" x14ac:dyDescent="0.35">
      <c r="A58" s="36" t="s">
        <v>374</v>
      </c>
      <c r="B58" s="10" t="s">
        <v>375</v>
      </c>
      <c r="C58" s="10" t="s">
        <v>99</v>
      </c>
      <c r="D58" s="10"/>
      <c r="E58" s="10"/>
      <c r="F58" s="10"/>
      <c r="G58" s="37"/>
      <c r="H58" s="18" t="s">
        <v>376</v>
      </c>
      <c r="I58" s="27" t="s">
        <v>377</v>
      </c>
      <c r="J58" s="27" t="s">
        <v>378</v>
      </c>
      <c r="K58" s="38" t="s">
        <v>379</v>
      </c>
    </row>
    <row r="59" spans="1:11" s="3" customFormat="1" ht="139.5" x14ac:dyDescent="0.35">
      <c r="A59" s="36" t="s">
        <v>380</v>
      </c>
      <c r="B59" s="10" t="s">
        <v>381</v>
      </c>
      <c r="C59" s="43" t="s">
        <v>382</v>
      </c>
      <c r="D59" s="10" t="s">
        <v>383</v>
      </c>
      <c r="E59" s="10" t="s">
        <v>384</v>
      </c>
      <c r="F59" s="10" t="s">
        <v>21</v>
      </c>
      <c r="G59" s="37" t="s">
        <v>385</v>
      </c>
      <c r="H59" s="18">
        <v>2485922313</v>
      </c>
      <c r="I59" s="27" t="s">
        <v>386</v>
      </c>
      <c r="J59" s="27" t="s">
        <v>387</v>
      </c>
      <c r="K59" s="38" t="s">
        <v>388</v>
      </c>
    </row>
    <row r="60" spans="1:11" s="3" customFormat="1" ht="124" x14ac:dyDescent="0.35">
      <c r="A60" s="36" t="s">
        <v>389</v>
      </c>
      <c r="B60" s="10" t="s">
        <v>390</v>
      </c>
      <c r="C60" s="10" t="s">
        <v>391</v>
      </c>
      <c r="D60" s="10"/>
      <c r="E60" s="10"/>
      <c r="F60" s="10"/>
      <c r="G60" s="37"/>
      <c r="H60" s="18" t="s">
        <v>392</v>
      </c>
      <c r="I60" s="9"/>
      <c r="J60" s="27" t="s">
        <v>393</v>
      </c>
      <c r="K60" s="38" t="s">
        <v>394</v>
      </c>
    </row>
    <row r="61" spans="1:11" s="3" customFormat="1" ht="31" x14ac:dyDescent="0.35">
      <c r="A61" s="36" t="s">
        <v>395</v>
      </c>
      <c r="B61" s="10" t="s">
        <v>396</v>
      </c>
      <c r="C61" s="10" t="s">
        <v>397</v>
      </c>
      <c r="D61" s="10"/>
      <c r="E61" s="10" t="s">
        <v>398</v>
      </c>
      <c r="F61" s="10" t="s">
        <v>124</v>
      </c>
      <c r="G61" s="37">
        <v>80010</v>
      </c>
      <c r="H61" s="18">
        <v>7209410331</v>
      </c>
      <c r="I61" s="9"/>
      <c r="J61" s="27" t="s">
        <v>399</v>
      </c>
      <c r="K61" s="38"/>
    </row>
    <row r="62" spans="1:11" s="3" customFormat="1" ht="31" x14ac:dyDescent="0.35">
      <c r="A62" s="36" t="s">
        <v>400</v>
      </c>
      <c r="B62" s="10" t="s">
        <v>401</v>
      </c>
      <c r="C62" s="10"/>
      <c r="D62" s="10"/>
      <c r="E62" s="10"/>
      <c r="F62" s="10"/>
      <c r="G62" s="37"/>
      <c r="H62" s="18" t="s">
        <v>402</v>
      </c>
      <c r="I62" s="27" t="s">
        <v>403</v>
      </c>
      <c r="J62" s="27" t="s">
        <v>404</v>
      </c>
      <c r="K62" s="38" t="s">
        <v>405</v>
      </c>
    </row>
    <row r="63" spans="1:11" s="85" customFormat="1" ht="93" x14ac:dyDescent="0.35">
      <c r="A63" s="36" t="s">
        <v>406</v>
      </c>
      <c r="B63" s="10" t="s">
        <v>407</v>
      </c>
      <c r="C63" s="10" t="s">
        <v>408</v>
      </c>
      <c r="D63" s="10" t="s">
        <v>409</v>
      </c>
      <c r="E63" s="10" t="s">
        <v>410</v>
      </c>
      <c r="F63" s="10" t="s">
        <v>21</v>
      </c>
      <c r="G63" s="37">
        <v>48824</v>
      </c>
      <c r="H63" s="18" t="s">
        <v>411</v>
      </c>
      <c r="I63" s="27" t="s">
        <v>412</v>
      </c>
      <c r="J63" s="27" t="s">
        <v>413</v>
      </c>
      <c r="K63" s="38" t="s">
        <v>414</v>
      </c>
    </row>
    <row r="64" spans="1:11" s="3" customFormat="1" ht="217" x14ac:dyDescent="0.35">
      <c r="A64" s="31" t="s">
        <v>415</v>
      </c>
      <c r="B64" s="8" t="s">
        <v>416</v>
      </c>
      <c r="C64" s="8" t="s">
        <v>417</v>
      </c>
      <c r="D64" s="8"/>
      <c r="E64" s="8" t="s">
        <v>156</v>
      </c>
      <c r="F64" s="8" t="s">
        <v>21</v>
      </c>
      <c r="G64" s="39" t="s">
        <v>418</v>
      </c>
      <c r="H64" s="40" t="s">
        <v>419</v>
      </c>
      <c r="I64" s="43" t="s">
        <v>420</v>
      </c>
      <c r="J64" s="58" t="s">
        <v>421</v>
      </c>
      <c r="K64" s="52" t="s">
        <v>422</v>
      </c>
    </row>
    <row r="65" spans="1:11" s="3" customFormat="1" ht="77.5" x14ac:dyDescent="0.35">
      <c r="A65" s="36" t="s">
        <v>423</v>
      </c>
      <c r="B65" s="10" t="s">
        <v>424</v>
      </c>
      <c r="C65" s="10" t="s">
        <v>99</v>
      </c>
      <c r="D65" s="10"/>
      <c r="E65" s="10"/>
      <c r="F65" s="10"/>
      <c r="G65" s="37"/>
      <c r="H65" s="18" t="s">
        <v>425</v>
      </c>
      <c r="I65" s="27" t="s">
        <v>426</v>
      </c>
      <c r="J65" s="27" t="s">
        <v>427</v>
      </c>
      <c r="K65" s="38" t="s">
        <v>428</v>
      </c>
    </row>
    <row r="66" spans="1:11" s="3" customFormat="1" ht="46.5" x14ac:dyDescent="0.35">
      <c r="A66" s="31" t="s">
        <v>429</v>
      </c>
      <c r="B66" s="8" t="s">
        <v>430</v>
      </c>
      <c r="C66" s="8" t="s">
        <v>431</v>
      </c>
      <c r="D66" s="8"/>
      <c r="E66" s="8" t="s">
        <v>432</v>
      </c>
      <c r="F66" s="8" t="s">
        <v>21</v>
      </c>
      <c r="G66" s="39">
        <v>48446</v>
      </c>
      <c r="H66" s="41" t="s">
        <v>433</v>
      </c>
      <c r="I66" s="27" t="s">
        <v>434</v>
      </c>
      <c r="J66" s="27" t="s">
        <v>435</v>
      </c>
      <c r="K66" s="35" t="s">
        <v>436</v>
      </c>
    </row>
    <row r="67" spans="1:11" s="3" customFormat="1" ht="248" x14ac:dyDescent="0.35">
      <c r="A67" s="31" t="s">
        <v>437</v>
      </c>
      <c r="B67" s="8" t="s">
        <v>438</v>
      </c>
      <c r="C67" s="8" t="s">
        <v>439</v>
      </c>
      <c r="D67" s="8"/>
      <c r="E67" s="8" t="s">
        <v>440</v>
      </c>
      <c r="F67" s="8" t="s">
        <v>21</v>
      </c>
      <c r="G67" s="39" t="s">
        <v>441</v>
      </c>
      <c r="H67" s="41" t="s">
        <v>442</v>
      </c>
      <c r="I67" s="58" t="s">
        <v>443</v>
      </c>
      <c r="J67" s="58" t="s">
        <v>444</v>
      </c>
      <c r="K67" s="35" t="s">
        <v>445</v>
      </c>
    </row>
    <row r="68" spans="1:11" s="3" customFormat="1" ht="93" x14ac:dyDescent="0.35">
      <c r="A68" s="36" t="s">
        <v>446</v>
      </c>
      <c r="B68" s="10" t="s">
        <v>447</v>
      </c>
      <c r="C68" s="10"/>
      <c r="D68" s="10"/>
      <c r="E68" s="10"/>
      <c r="F68" s="10"/>
      <c r="G68" s="37"/>
      <c r="H68" s="18"/>
      <c r="I68" s="9"/>
      <c r="J68" s="27" t="s">
        <v>448</v>
      </c>
      <c r="K68" s="38" t="s">
        <v>449</v>
      </c>
    </row>
    <row r="69" spans="1:11" s="3" customFormat="1" ht="62" x14ac:dyDescent="0.35">
      <c r="A69" s="36" t="s">
        <v>450</v>
      </c>
      <c r="B69" s="10" t="s">
        <v>451</v>
      </c>
      <c r="C69" s="10" t="s">
        <v>452</v>
      </c>
      <c r="D69" s="10" t="s">
        <v>453</v>
      </c>
      <c r="E69" s="10" t="s">
        <v>454</v>
      </c>
      <c r="F69" s="10" t="s">
        <v>455</v>
      </c>
      <c r="G69" s="37" t="s">
        <v>456</v>
      </c>
      <c r="H69" s="18" t="s">
        <v>457</v>
      </c>
      <c r="I69" s="9"/>
      <c r="J69" s="62" t="s">
        <v>458</v>
      </c>
      <c r="K69" s="38" t="s">
        <v>459</v>
      </c>
    </row>
    <row r="70" spans="1:11" s="3" customFormat="1" ht="46.5" x14ac:dyDescent="0.35">
      <c r="A70" s="31" t="s">
        <v>460</v>
      </c>
      <c r="B70" s="8" t="s">
        <v>461</v>
      </c>
      <c r="C70" s="8" t="s">
        <v>462</v>
      </c>
      <c r="D70" s="8" t="s">
        <v>463</v>
      </c>
      <c r="E70" s="8" t="s">
        <v>464</v>
      </c>
      <c r="F70" s="8" t="s">
        <v>455</v>
      </c>
      <c r="G70" s="39">
        <v>22314</v>
      </c>
      <c r="H70" s="41" t="s">
        <v>465</v>
      </c>
      <c r="I70" s="8"/>
      <c r="J70" s="27" t="s">
        <v>466</v>
      </c>
      <c r="K70" s="35" t="s">
        <v>467</v>
      </c>
    </row>
    <row r="71" spans="1:11" s="3" customFormat="1" ht="409.5" x14ac:dyDescent="0.35">
      <c r="A71" s="64" t="s">
        <v>468</v>
      </c>
      <c r="B71" s="62" t="s">
        <v>469</v>
      </c>
      <c r="C71" s="62" t="s">
        <v>470</v>
      </c>
      <c r="D71" s="62"/>
      <c r="E71" s="62" t="s">
        <v>215</v>
      </c>
      <c r="F71" s="62" t="s">
        <v>21</v>
      </c>
      <c r="G71" s="63" t="s">
        <v>471</v>
      </c>
      <c r="H71" s="18">
        <v>3139635881</v>
      </c>
      <c r="I71" s="61" t="s">
        <v>472</v>
      </c>
      <c r="J71" s="61" t="s">
        <v>473</v>
      </c>
      <c r="K71" s="65" t="s">
        <v>474</v>
      </c>
    </row>
    <row r="72" spans="1:11" s="3" customFormat="1" ht="46.5" x14ac:dyDescent="0.35">
      <c r="A72" s="36" t="s">
        <v>475</v>
      </c>
      <c r="B72" s="10" t="s">
        <v>476</v>
      </c>
      <c r="C72" s="10" t="s">
        <v>477</v>
      </c>
      <c r="D72" s="10"/>
      <c r="E72" s="10" t="s">
        <v>478</v>
      </c>
      <c r="F72" s="10" t="s">
        <v>21</v>
      </c>
      <c r="G72" s="37">
        <v>48336</v>
      </c>
      <c r="H72" s="18" t="s">
        <v>479</v>
      </c>
      <c r="I72" s="27" t="s">
        <v>480</v>
      </c>
      <c r="J72" s="27" t="s">
        <v>481</v>
      </c>
      <c r="K72" s="38" t="s">
        <v>482</v>
      </c>
    </row>
    <row r="73" spans="1:11" s="3" customFormat="1" ht="62" x14ac:dyDescent="0.35">
      <c r="A73" s="36" t="s">
        <v>483</v>
      </c>
      <c r="B73" s="10" t="s">
        <v>484</v>
      </c>
      <c r="C73" s="10" t="s">
        <v>485</v>
      </c>
      <c r="D73" s="10" t="s">
        <v>486</v>
      </c>
      <c r="E73" s="10" t="s">
        <v>487</v>
      </c>
      <c r="F73" s="10" t="s">
        <v>21</v>
      </c>
      <c r="G73" s="37" t="s">
        <v>488</v>
      </c>
      <c r="H73" s="18" t="s">
        <v>489</v>
      </c>
      <c r="I73" s="27" t="s">
        <v>490</v>
      </c>
      <c r="J73" s="27" t="s">
        <v>491</v>
      </c>
      <c r="K73" s="38" t="s">
        <v>492</v>
      </c>
    </row>
    <row r="74" spans="1:11" s="3" customFormat="1" ht="31" x14ac:dyDescent="0.35">
      <c r="A74" s="36" t="s">
        <v>493</v>
      </c>
      <c r="B74" s="10" t="s">
        <v>494</v>
      </c>
      <c r="C74" s="10"/>
      <c r="D74" s="10"/>
      <c r="E74" s="10"/>
      <c r="F74" s="10"/>
      <c r="G74" s="37"/>
      <c r="H74" s="18" t="s">
        <v>495</v>
      </c>
      <c r="I74" s="28" t="s">
        <v>496</v>
      </c>
      <c r="J74" s="27" t="s">
        <v>497</v>
      </c>
      <c r="K74" s="38"/>
    </row>
    <row r="75" spans="1:11" s="3" customFormat="1" ht="62" x14ac:dyDescent="0.35">
      <c r="A75" s="36" t="s">
        <v>498</v>
      </c>
      <c r="B75" s="10" t="s">
        <v>499</v>
      </c>
      <c r="C75" s="10"/>
      <c r="D75" s="10"/>
      <c r="E75" s="10"/>
      <c r="F75" s="10"/>
      <c r="G75" s="37"/>
      <c r="H75" s="18"/>
      <c r="I75" s="9"/>
      <c r="J75" s="27" t="s">
        <v>500</v>
      </c>
      <c r="K75" s="38" t="s">
        <v>501</v>
      </c>
    </row>
    <row r="76" spans="1:11" s="3" customFormat="1" ht="46.5" x14ac:dyDescent="0.35">
      <c r="A76" s="36" t="s">
        <v>502</v>
      </c>
      <c r="B76" s="10" t="s">
        <v>503</v>
      </c>
      <c r="C76" s="10"/>
      <c r="D76" s="10"/>
      <c r="E76" s="10"/>
      <c r="F76" s="10"/>
      <c r="G76" s="37"/>
      <c r="H76" s="18" t="s">
        <v>504</v>
      </c>
      <c r="I76" s="9"/>
      <c r="J76" s="27" t="s">
        <v>505</v>
      </c>
      <c r="K76" s="38" t="s">
        <v>506</v>
      </c>
    </row>
    <row r="77" spans="1:11" s="3" customFormat="1" ht="108.5" x14ac:dyDescent="0.35">
      <c r="A77" s="36" t="s">
        <v>507</v>
      </c>
      <c r="B77" s="10" t="s">
        <v>508</v>
      </c>
      <c r="C77" s="10" t="s">
        <v>509</v>
      </c>
      <c r="D77" s="10" t="s">
        <v>510</v>
      </c>
      <c r="E77" s="10" t="s">
        <v>511</v>
      </c>
      <c r="F77" s="10" t="s">
        <v>512</v>
      </c>
      <c r="G77" s="37" t="s">
        <v>513</v>
      </c>
      <c r="H77" s="40" t="s">
        <v>514</v>
      </c>
      <c r="I77" s="9"/>
      <c r="J77" s="27" t="s">
        <v>515</v>
      </c>
      <c r="K77" s="38" t="s">
        <v>516</v>
      </c>
    </row>
    <row r="78" spans="1:11" s="3" customFormat="1" ht="62" x14ac:dyDescent="0.35">
      <c r="A78" s="36" t="s">
        <v>517</v>
      </c>
      <c r="B78" s="10" t="s">
        <v>518</v>
      </c>
      <c r="C78" s="10"/>
      <c r="D78" s="10"/>
      <c r="E78" s="10"/>
      <c r="F78" s="10"/>
      <c r="G78" s="37"/>
      <c r="H78" s="18">
        <v>3174375850</v>
      </c>
      <c r="I78" s="27" t="s">
        <v>403</v>
      </c>
      <c r="J78" s="10" t="s">
        <v>404</v>
      </c>
      <c r="K78" s="38" t="s">
        <v>519</v>
      </c>
    </row>
    <row r="79" spans="1:11" s="3" customFormat="1" ht="170.5" x14ac:dyDescent="0.35">
      <c r="A79" s="31" t="s">
        <v>520</v>
      </c>
      <c r="B79" s="8" t="s">
        <v>521</v>
      </c>
      <c r="C79" s="8"/>
      <c r="D79" s="8"/>
      <c r="E79" s="8"/>
      <c r="F79" s="8"/>
      <c r="G79" s="39"/>
      <c r="H79" s="41" t="s">
        <v>522</v>
      </c>
      <c r="I79" s="8"/>
      <c r="J79" s="58" t="s">
        <v>523</v>
      </c>
      <c r="K79" s="35" t="s">
        <v>524</v>
      </c>
    </row>
    <row r="80" spans="1:11" s="3" customFormat="1" ht="201.5" x14ac:dyDescent="0.35">
      <c r="A80" s="31" t="s">
        <v>525</v>
      </c>
      <c r="B80" s="8" t="s">
        <v>526</v>
      </c>
      <c r="C80" s="8" t="s">
        <v>525</v>
      </c>
      <c r="D80" s="8" t="s">
        <v>527</v>
      </c>
      <c r="E80" s="8" t="s">
        <v>528</v>
      </c>
      <c r="F80" s="8" t="s">
        <v>21</v>
      </c>
      <c r="G80" s="39">
        <v>48167</v>
      </c>
      <c r="H80" s="34" t="s">
        <v>529</v>
      </c>
      <c r="I80" s="27" t="s">
        <v>530</v>
      </c>
      <c r="J80" s="27" t="s">
        <v>531</v>
      </c>
      <c r="K80" s="35" t="s">
        <v>532</v>
      </c>
    </row>
    <row r="81" spans="1:11" s="3" customFormat="1" ht="31" x14ac:dyDescent="0.35">
      <c r="A81" s="31" t="s">
        <v>533</v>
      </c>
      <c r="B81" s="10" t="s">
        <v>534</v>
      </c>
      <c r="C81" s="10"/>
      <c r="D81" s="10"/>
      <c r="E81" s="10"/>
      <c r="F81" s="10"/>
      <c r="G81" s="37"/>
      <c r="H81" s="18"/>
      <c r="I81" s="58" t="s">
        <v>535</v>
      </c>
      <c r="J81" s="58" t="s">
        <v>536</v>
      </c>
      <c r="K81" s="38" t="s">
        <v>537</v>
      </c>
    </row>
    <row r="82" spans="1:11" s="3" customFormat="1" ht="31" x14ac:dyDescent="0.35">
      <c r="A82" s="31" t="s">
        <v>538</v>
      </c>
      <c r="B82" s="8" t="s">
        <v>539</v>
      </c>
      <c r="C82" s="8"/>
      <c r="D82" s="8"/>
      <c r="E82" s="8"/>
      <c r="F82" s="8"/>
      <c r="G82" s="39"/>
      <c r="H82" s="41" t="s">
        <v>540</v>
      </c>
      <c r="I82" s="8"/>
      <c r="J82" s="8"/>
      <c r="K82" s="35" t="s">
        <v>188</v>
      </c>
    </row>
    <row r="83" spans="1:11" s="3" customFormat="1" ht="77.5" x14ac:dyDescent="0.35">
      <c r="A83" s="36" t="s">
        <v>541</v>
      </c>
      <c r="B83" s="10" t="s">
        <v>542</v>
      </c>
      <c r="C83" s="10"/>
      <c r="D83" s="10"/>
      <c r="E83" s="10"/>
      <c r="F83" s="10"/>
      <c r="G83" s="37"/>
      <c r="H83" s="18" t="s">
        <v>543</v>
      </c>
      <c r="I83" s="27" t="s">
        <v>544</v>
      </c>
      <c r="J83" s="27" t="s">
        <v>545</v>
      </c>
      <c r="K83" s="38" t="s">
        <v>546</v>
      </c>
    </row>
    <row r="84" spans="1:11" s="3" customFormat="1" ht="46.5" x14ac:dyDescent="0.35">
      <c r="A84" s="36" t="s">
        <v>547</v>
      </c>
      <c r="B84" s="10" t="s">
        <v>548</v>
      </c>
      <c r="C84" s="10" t="s">
        <v>549</v>
      </c>
      <c r="D84" s="10" t="s">
        <v>550</v>
      </c>
      <c r="E84" s="10" t="s">
        <v>551</v>
      </c>
      <c r="F84" s="10" t="s">
        <v>359</v>
      </c>
      <c r="G84" s="37">
        <v>90027</v>
      </c>
      <c r="H84" s="18" t="s">
        <v>552</v>
      </c>
      <c r="I84" s="10" t="s">
        <v>553</v>
      </c>
      <c r="J84" s="27" t="s">
        <v>554</v>
      </c>
      <c r="K84" s="38"/>
    </row>
    <row r="85" spans="1:11" s="3" customFormat="1" ht="46.5" x14ac:dyDescent="0.35">
      <c r="A85" s="31" t="s">
        <v>555</v>
      </c>
      <c r="B85" s="8" t="s">
        <v>539</v>
      </c>
      <c r="C85" s="8"/>
      <c r="D85" s="8"/>
      <c r="E85" s="8"/>
      <c r="F85" s="8"/>
      <c r="G85" s="39"/>
      <c r="H85" s="41" t="s">
        <v>556</v>
      </c>
      <c r="I85" s="8"/>
      <c r="J85" s="8"/>
      <c r="K85" s="35" t="s">
        <v>188</v>
      </c>
    </row>
    <row r="86" spans="1:11" s="3" customFormat="1" ht="62" x14ac:dyDescent="0.35">
      <c r="A86" s="36" t="s">
        <v>557</v>
      </c>
      <c r="B86" s="10" t="s">
        <v>558</v>
      </c>
      <c r="C86" s="10" t="s">
        <v>559</v>
      </c>
      <c r="D86" s="10" t="s">
        <v>560</v>
      </c>
      <c r="E86" s="10" t="s">
        <v>561</v>
      </c>
      <c r="F86" s="10" t="s">
        <v>562</v>
      </c>
      <c r="G86" s="37" t="s">
        <v>563</v>
      </c>
      <c r="H86" s="40" t="s">
        <v>564</v>
      </c>
      <c r="I86" s="10" t="s">
        <v>565</v>
      </c>
      <c r="J86" s="27" t="s">
        <v>566</v>
      </c>
      <c r="K86" s="38" t="s">
        <v>567</v>
      </c>
    </row>
    <row r="87" spans="1:11" s="3" customFormat="1" ht="77.5" x14ac:dyDescent="0.35">
      <c r="A87" s="31" t="s">
        <v>568</v>
      </c>
      <c r="B87" s="8" t="s">
        <v>569</v>
      </c>
      <c r="C87" s="8"/>
      <c r="D87" s="8"/>
      <c r="E87" s="8"/>
      <c r="F87" s="8"/>
      <c r="G87" s="39"/>
      <c r="H87" s="41" t="s">
        <v>570</v>
      </c>
      <c r="I87" s="8"/>
      <c r="J87" s="8"/>
      <c r="K87" s="35" t="s">
        <v>571</v>
      </c>
    </row>
    <row r="88" spans="1:11" s="3" customFormat="1" ht="31" x14ac:dyDescent="0.35">
      <c r="A88" s="36" t="s">
        <v>572</v>
      </c>
      <c r="B88" s="10" t="s">
        <v>573</v>
      </c>
      <c r="C88" s="10"/>
      <c r="D88" s="10"/>
      <c r="E88" s="10"/>
      <c r="F88" s="10"/>
      <c r="G88" s="37"/>
      <c r="H88" s="18" t="s">
        <v>574</v>
      </c>
      <c r="I88" s="9"/>
      <c r="J88" s="9"/>
      <c r="K88" s="38"/>
    </row>
    <row r="89" spans="1:11" s="3" customFormat="1" ht="46.5" x14ac:dyDescent="0.35">
      <c r="A89" s="32" t="s">
        <v>575</v>
      </c>
      <c r="B89" s="43" t="s">
        <v>576</v>
      </c>
      <c r="C89" s="8" t="s">
        <v>577</v>
      </c>
      <c r="D89" s="8" t="s">
        <v>578</v>
      </c>
      <c r="E89" s="8" t="s">
        <v>579</v>
      </c>
      <c r="F89" s="8" t="s">
        <v>21</v>
      </c>
      <c r="G89" s="39">
        <v>48307</v>
      </c>
      <c r="H89" s="41" t="s">
        <v>580</v>
      </c>
      <c r="I89" s="27" t="s">
        <v>581</v>
      </c>
      <c r="J89" s="27" t="s">
        <v>582</v>
      </c>
      <c r="K89" s="35" t="s">
        <v>583</v>
      </c>
    </row>
    <row r="90" spans="1:11" s="3" customFormat="1" ht="31" x14ac:dyDescent="0.35">
      <c r="A90" s="36" t="s">
        <v>584</v>
      </c>
      <c r="B90" s="10" t="s">
        <v>585</v>
      </c>
      <c r="C90" s="10"/>
      <c r="D90" s="10"/>
      <c r="E90" s="10" t="s">
        <v>586</v>
      </c>
      <c r="F90" s="10"/>
      <c r="G90" s="37"/>
      <c r="H90" s="18" t="s">
        <v>587</v>
      </c>
      <c r="I90" s="27" t="s">
        <v>588</v>
      </c>
      <c r="J90" s="27" t="s">
        <v>589</v>
      </c>
      <c r="K90" s="38" t="s">
        <v>590</v>
      </c>
    </row>
    <row r="91" spans="1:11" s="3" customFormat="1" ht="93" x14ac:dyDescent="0.35">
      <c r="A91" s="31" t="s">
        <v>591</v>
      </c>
      <c r="B91" s="8" t="s">
        <v>592</v>
      </c>
      <c r="C91" s="8" t="s">
        <v>99</v>
      </c>
      <c r="D91" s="8"/>
      <c r="E91" s="8"/>
      <c r="F91" s="8"/>
      <c r="G91" s="39"/>
      <c r="H91" s="40" t="s">
        <v>593</v>
      </c>
      <c r="I91" s="8"/>
      <c r="J91" s="27" t="s">
        <v>594</v>
      </c>
      <c r="K91" s="35" t="s">
        <v>595</v>
      </c>
    </row>
    <row r="92" spans="1:11" s="3" customFormat="1" ht="46.5" x14ac:dyDescent="0.35">
      <c r="A92" s="36" t="s">
        <v>596</v>
      </c>
      <c r="B92" s="10" t="s">
        <v>597</v>
      </c>
      <c r="C92" s="10"/>
      <c r="D92" s="10"/>
      <c r="E92" s="10"/>
      <c r="F92" s="10"/>
      <c r="G92" s="37"/>
      <c r="H92" s="18"/>
      <c r="I92" s="9"/>
      <c r="J92" s="27" t="s">
        <v>598</v>
      </c>
      <c r="K92" s="55" t="s">
        <v>599</v>
      </c>
    </row>
    <row r="93" spans="1:11" s="3" customFormat="1" ht="77.5" x14ac:dyDescent="0.35">
      <c r="A93" s="36" t="s">
        <v>600</v>
      </c>
      <c r="B93" s="10" t="s">
        <v>601</v>
      </c>
      <c r="C93" s="10" t="s">
        <v>602</v>
      </c>
      <c r="D93" s="10"/>
      <c r="E93" s="10" t="s">
        <v>93</v>
      </c>
      <c r="F93" s="10" t="s">
        <v>21</v>
      </c>
      <c r="G93" s="37">
        <v>48152</v>
      </c>
      <c r="H93" s="18" t="s">
        <v>603</v>
      </c>
      <c r="I93" s="9"/>
      <c r="J93" s="27" t="s">
        <v>604</v>
      </c>
      <c r="K93" s="38" t="s">
        <v>605</v>
      </c>
    </row>
    <row r="94" spans="1:11" s="3" customFormat="1" ht="77.5" x14ac:dyDescent="0.35">
      <c r="A94" s="36" t="s">
        <v>606</v>
      </c>
      <c r="B94" s="10" t="s">
        <v>607</v>
      </c>
      <c r="C94" s="10" t="s">
        <v>608</v>
      </c>
      <c r="D94" s="10"/>
      <c r="E94" s="10" t="s">
        <v>528</v>
      </c>
      <c r="F94" s="10" t="s">
        <v>21</v>
      </c>
      <c r="G94" s="37">
        <v>48167</v>
      </c>
      <c r="H94" s="18" t="s">
        <v>609</v>
      </c>
      <c r="I94" s="27" t="s">
        <v>610</v>
      </c>
      <c r="J94" s="27" t="s">
        <v>611</v>
      </c>
      <c r="K94" s="38" t="s">
        <v>612</v>
      </c>
    </row>
    <row r="95" spans="1:11" s="3" customFormat="1" ht="124" x14ac:dyDescent="0.35">
      <c r="A95" s="36" t="s">
        <v>613</v>
      </c>
      <c r="B95" s="10" t="s">
        <v>614</v>
      </c>
      <c r="C95" s="10"/>
      <c r="D95" s="10"/>
      <c r="E95" s="10"/>
      <c r="F95" s="10"/>
      <c r="G95" s="37"/>
      <c r="H95" s="18" t="s">
        <v>615</v>
      </c>
      <c r="I95" s="27" t="s">
        <v>616</v>
      </c>
      <c r="J95" s="10" t="s">
        <v>617</v>
      </c>
      <c r="K95" s="38" t="s">
        <v>618</v>
      </c>
    </row>
    <row r="96" spans="1:11" s="3" customFormat="1" ht="46.5" x14ac:dyDescent="0.35">
      <c r="A96" s="36" t="s">
        <v>619</v>
      </c>
      <c r="B96" s="10" t="s">
        <v>620</v>
      </c>
      <c r="C96" s="10" t="s">
        <v>621</v>
      </c>
      <c r="D96" s="10"/>
      <c r="E96" s="10" t="s">
        <v>107</v>
      </c>
      <c r="F96" s="10" t="s">
        <v>21</v>
      </c>
      <c r="G96" s="37">
        <v>48187</v>
      </c>
      <c r="H96" s="18" t="s">
        <v>622</v>
      </c>
      <c r="I96" s="9"/>
      <c r="J96" s="27" t="s">
        <v>623</v>
      </c>
      <c r="K96" s="38" t="s">
        <v>624</v>
      </c>
    </row>
    <row r="97" spans="1:11" s="3" customFormat="1" ht="263.5" x14ac:dyDescent="0.35">
      <c r="A97" s="31" t="s">
        <v>625</v>
      </c>
      <c r="B97" s="8" t="s">
        <v>626</v>
      </c>
      <c r="C97" s="8"/>
      <c r="D97" s="8"/>
      <c r="E97" s="8"/>
      <c r="F97" s="8"/>
      <c r="G97" s="39"/>
      <c r="H97" s="41">
        <v>8554454554</v>
      </c>
      <c r="I97" s="8"/>
      <c r="J97" s="58" t="s">
        <v>627</v>
      </c>
      <c r="K97" s="35" t="s">
        <v>628</v>
      </c>
    </row>
    <row r="98" spans="1:11" s="3" customFormat="1" ht="62" x14ac:dyDescent="0.35">
      <c r="A98" s="36" t="s">
        <v>629</v>
      </c>
      <c r="B98" s="10" t="s">
        <v>630</v>
      </c>
      <c r="C98" s="10" t="s">
        <v>631</v>
      </c>
      <c r="D98" s="10"/>
      <c r="E98" s="10"/>
      <c r="F98" s="10"/>
      <c r="G98" s="37"/>
      <c r="H98" s="18" t="s">
        <v>632</v>
      </c>
      <c r="I98" s="9"/>
      <c r="J98" s="27" t="s">
        <v>633</v>
      </c>
      <c r="K98" s="38" t="s">
        <v>634</v>
      </c>
    </row>
    <row r="99" spans="1:11" s="3" customFormat="1" ht="62" x14ac:dyDescent="0.35">
      <c r="A99" s="36" t="s">
        <v>635</v>
      </c>
      <c r="B99" s="10" t="s">
        <v>636</v>
      </c>
      <c r="C99" s="10" t="s">
        <v>637</v>
      </c>
      <c r="D99" s="10"/>
      <c r="E99" s="10" t="s">
        <v>638</v>
      </c>
      <c r="F99" s="10" t="s">
        <v>21</v>
      </c>
      <c r="G99" s="37" t="s">
        <v>639</v>
      </c>
      <c r="H99" s="18" t="s">
        <v>640</v>
      </c>
      <c r="I99" s="27" t="s">
        <v>641</v>
      </c>
      <c r="J99" s="10" t="s">
        <v>642</v>
      </c>
      <c r="K99" s="38" t="s">
        <v>643</v>
      </c>
    </row>
    <row r="100" spans="1:11" s="3" customFormat="1" ht="77.5" x14ac:dyDescent="0.35">
      <c r="A100" s="36" t="s">
        <v>644</v>
      </c>
      <c r="B100" s="10" t="s">
        <v>636</v>
      </c>
      <c r="C100" s="10" t="s">
        <v>645</v>
      </c>
      <c r="D100" s="10"/>
      <c r="E100" s="10" t="s">
        <v>646</v>
      </c>
      <c r="F100" s="10" t="s">
        <v>21</v>
      </c>
      <c r="G100" s="37" t="s">
        <v>647</v>
      </c>
      <c r="H100" s="18" t="s">
        <v>648</v>
      </c>
      <c r="I100" s="27" t="s">
        <v>649</v>
      </c>
      <c r="J100" s="8" t="s">
        <v>650</v>
      </c>
      <c r="K100" s="38" t="s">
        <v>651</v>
      </c>
    </row>
    <row r="101" spans="1:11" s="3" customFormat="1" ht="108.5" x14ac:dyDescent="0.35">
      <c r="A101" s="36" t="s">
        <v>652</v>
      </c>
      <c r="B101" s="10" t="s">
        <v>653</v>
      </c>
      <c r="C101" s="10" t="s">
        <v>654</v>
      </c>
      <c r="D101" s="10" t="s">
        <v>655</v>
      </c>
      <c r="E101" s="10" t="s">
        <v>20</v>
      </c>
      <c r="F101" s="10" t="s">
        <v>21</v>
      </c>
      <c r="G101" s="37">
        <v>48098</v>
      </c>
      <c r="H101" s="18" t="s">
        <v>656</v>
      </c>
      <c r="I101" s="9"/>
      <c r="J101" s="59" t="s">
        <v>657</v>
      </c>
      <c r="K101" s="38" t="s">
        <v>658</v>
      </c>
    </row>
    <row r="102" spans="1:11" s="3" customFormat="1" ht="77.5" x14ac:dyDescent="0.35">
      <c r="A102" s="36" t="s">
        <v>659</v>
      </c>
      <c r="B102" s="10" t="s">
        <v>660</v>
      </c>
      <c r="C102" s="10" t="s">
        <v>661</v>
      </c>
      <c r="D102" s="10" t="s">
        <v>662</v>
      </c>
      <c r="E102" s="10" t="s">
        <v>528</v>
      </c>
      <c r="F102" s="10" t="s">
        <v>21</v>
      </c>
      <c r="G102" s="37">
        <v>48168</v>
      </c>
      <c r="H102" s="18" t="s">
        <v>663</v>
      </c>
      <c r="I102" s="27" t="s">
        <v>664</v>
      </c>
      <c r="J102" s="27" t="s">
        <v>665</v>
      </c>
      <c r="K102" s="38" t="s">
        <v>666</v>
      </c>
    </row>
    <row r="103" spans="1:11" s="3" customFormat="1" ht="77.5" x14ac:dyDescent="0.35">
      <c r="A103" s="36" t="s">
        <v>667</v>
      </c>
      <c r="B103" s="10" t="s">
        <v>668</v>
      </c>
      <c r="C103" s="10"/>
      <c r="D103" s="10"/>
      <c r="E103" s="10"/>
      <c r="F103" s="10"/>
      <c r="G103" s="37"/>
      <c r="H103" s="18" t="s">
        <v>669</v>
      </c>
      <c r="I103" s="10" t="s">
        <v>670</v>
      </c>
      <c r="J103" s="27" t="s">
        <v>671</v>
      </c>
      <c r="K103" s="38" t="s">
        <v>672</v>
      </c>
    </row>
    <row r="104" spans="1:11" s="3" customFormat="1" ht="93" x14ac:dyDescent="0.35">
      <c r="A104" s="36" t="s">
        <v>673</v>
      </c>
      <c r="B104" s="10" t="s">
        <v>674</v>
      </c>
      <c r="C104" s="10"/>
      <c r="D104" s="10"/>
      <c r="E104" s="10"/>
      <c r="F104" s="10"/>
      <c r="G104" s="37"/>
      <c r="H104" s="18"/>
      <c r="I104" s="9"/>
      <c r="J104" s="27" t="s">
        <v>675</v>
      </c>
      <c r="K104" s="38" t="s">
        <v>676</v>
      </c>
    </row>
    <row r="105" spans="1:11" s="3" customFormat="1" ht="31" x14ac:dyDescent="0.35">
      <c r="A105" s="31" t="s">
        <v>677</v>
      </c>
      <c r="B105" s="8" t="s">
        <v>678</v>
      </c>
      <c r="C105" s="8"/>
      <c r="D105" s="8"/>
      <c r="E105" s="8"/>
      <c r="F105" s="8"/>
      <c r="G105" s="39"/>
      <c r="H105" s="41" t="s">
        <v>679</v>
      </c>
      <c r="I105" s="8"/>
      <c r="J105" s="8"/>
      <c r="K105" s="35" t="s">
        <v>680</v>
      </c>
    </row>
    <row r="106" spans="1:11" s="3" customFormat="1" ht="62" x14ac:dyDescent="0.35">
      <c r="A106" s="36" t="s">
        <v>681</v>
      </c>
      <c r="B106" s="10" t="s">
        <v>682</v>
      </c>
      <c r="C106" s="10" t="s">
        <v>683</v>
      </c>
      <c r="D106" s="10" t="s">
        <v>684</v>
      </c>
      <c r="E106" s="10" t="s">
        <v>215</v>
      </c>
      <c r="F106" s="10" t="s">
        <v>21</v>
      </c>
      <c r="G106" s="37" t="s">
        <v>685</v>
      </c>
      <c r="H106" s="18" t="s">
        <v>686</v>
      </c>
      <c r="I106" s="27" t="s">
        <v>687</v>
      </c>
      <c r="J106" s="27" t="s">
        <v>688</v>
      </c>
      <c r="K106" s="38" t="s">
        <v>689</v>
      </c>
    </row>
    <row r="107" spans="1:11" s="3" customFormat="1" ht="186" x14ac:dyDescent="0.35">
      <c r="A107" s="31" t="s">
        <v>690</v>
      </c>
      <c r="B107" s="8" t="s">
        <v>691</v>
      </c>
      <c r="C107" s="8"/>
      <c r="D107" s="8"/>
      <c r="E107" s="8"/>
      <c r="F107" s="8"/>
      <c r="G107" s="39"/>
      <c r="H107" s="41">
        <v>7345318563</v>
      </c>
      <c r="I107" s="58" t="s">
        <v>692</v>
      </c>
      <c r="J107" s="58" t="s">
        <v>693</v>
      </c>
      <c r="K107" s="35" t="s">
        <v>694</v>
      </c>
    </row>
    <row r="108" spans="1:11" s="3" customFormat="1" ht="217" x14ac:dyDescent="0.35">
      <c r="A108" s="36" t="s">
        <v>695</v>
      </c>
      <c r="B108" s="23" t="s">
        <v>696</v>
      </c>
      <c r="C108" s="10"/>
      <c r="D108" s="10"/>
      <c r="E108" s="10" t="s">
        <v>93</v>
      </c>
      <c r="F108" s="10" t="s">
        <v>21</v>
      </c>
      <c r="G108" s="37"/>
      <c r="H108" s="18">
        <v>2486070002</v>
      </c>
      <c r="I108" s="27" t="s">
        <v>697</v>
      </c>
      <c r="J108" s="27" t="s">
        <v>698</v>
      </c>
      <c r="K108" s="56" t="s">
        <v>699</v>
      </c>
    </row>
    <row r="109" spans="1:11" s="3" customFormat="1" ht="108.5" x14ac:dyDescent="0.35">
      <c r="A109" s="57" t="s">
        <v>700</v>
      </c>
      <c r="B109" s="66" t="s">
        <v>701</v>
      </c>
      <c r="C109" s="66" t="s">
        <v>99</v>
      </c>
      <c r="D109" s="66"/>
      <c r="E109" s="66"/>
      <c r="F109" s="66" t="s">
        <v>21</v>
      </c>
      <c r="G109" s="69">
        <v>48083</v>
      </c>
      <c r="H109" s="75" t="s">
        <v>702</v>
      </c>
      <c r="I109" s="66"/>
      <c r="J109" s="59" t="s">
        <v>703</v>
      </c>
      <c r="K109" s="87" t="s">
        <v>704</v>
      </c>
    </row>
    <row r="110" spans="1:11" s="3" customFormat="1" ht="93" x14ac:dyDescent="0.35">
      <c r="A110" s="19" t="s">
        <v>705</v>
      </c>
      <c r="B110" s="8" t="s">
        <v>706</v>
      </c>
      <c r="C110" s="8" t="s">
        <v>707</v>
      </c>
      <c r="D110" s="8" t="s">
        <v>708</v>
      </c>
      <c r="E110" s="8" t="s">
        <v>709</v>
      </c>
      <c r="F110" s="8" t="s">
        <v>710</v>
      </c>
      <c r="G110" s="39">
        <v>43215</v>
      </c>
      <c r="H110" s="41" t="s">
        <v>711</v>
      </c>
      <c r="I110" s="8" t="s">
        <v>712</v>
      </c>
      <c r="J110" s="8" t="s">
        <v>713</v>
      </c>
      <c r="K110" s="35" t="s">
        <v>714</v>
      </c>
    </row>
    <row r="111" spans="1:11" s="3" customFormat="1" ht="108.5" x14ac:dyDescent="0.35">
      <c r="A111" s="19" t="s">
        <v>715</v>
      </c>
      <c r="B111" s="8" t="s">
        <v>716</v>
      </c>
      <c r="C111" s="8" t="s">
        <v>717</v>
      </c>
      <c r="D111" s="8" t="s">
        <v>718</v>
      </c>
      <c r="E111" s="8" t="s">
        <v>93</v>
      </c>
      <c r="F111" s="8" t="s">
        <v>21</v>
      </c>
      <c r="G111" s="39">
        <v>48152</v>
      </c>
      <c r="H111" s="41">
        <v>7344624486</v>
      </c>
      <c r="I111" s="27" t="s">
        <v>719</v>
      </c>
      <c r="J111" s="59" t="s">
        <v>720</v>
      </c>
      <c r="K111" s="35" t="s">
        <v>721</v>
      </c>
    </row>
    <row r="112" spans="1:11" s="3" customFormat="1" ht="93" x14ac:dyDescent="0.35">
      <c r="A112" s="16" t="s">
        <v>722</v>
      </c>
      <c r="B112" s="10" t="s">
        <v>723</v>
      </c>
      <c r="C112" s="10" t="s">
        <v>724</v>
      </c>
      <c r="D112" s="10"/>
      <c r="E112" s="10" t="s">
        <v>725</v>
      </c>
      <c r="F112" s="10" t="s">
        <v>21</v>
      </c>
      <c r="G112" s="37">
        <v>48377</v>
      </c>
      <c r="H112" s="18">
        <v>2486861000</v>
      </c>
      <c r="I112" s="27" t="s">
        <v>726</v>
      </c>
      <c r="J112" s="27" t="s">
        <v>727</v>
      </c>
      <c r="K112" s="38" t="s">
        <v>728</v>
      </c>
    </row>
    <row r="113" spans="1:11" s="3" customFormat="1" ht="124" x14ac:dyDescent="0.35">
      <c r="A113" s="19" t="s">
        <v>729</v>
      </c>
      <c r="B113" s="8" t="s">
        <v>730</v>
      </c>
      <c r="C113" s="8"/>
      <c r="D113" s="8"/>
      <c r="E113" s="8"/>
      <c r="F113" s="8"/>
      <c r="G113" s="39"/>
      <c r="H113" s="41"/>
      <c r="I113" s="8" t="s">
        <v>731</v>
      </c>
      <c r="J113" s="27" t="s">
        <v>732</v>
      </c>
      <c r="K113" s="35" t="s">
        <v>733</v>
      </c>
    </row>
    <row r="114" spans="1:11" s="86" customFormat="1" ht="170.5" x14ac:dyDescent="0.35">
      <c r="A114" s="21" t="s">
        <v>734</v>
      </c>
      <c r="B114" s="22" t="s">
        <v>735</v>
      </c>
      <c r="C114" s="43" t="s">
        <v>736</v>
      </c>
      <c r="D114" s="22" t="s">
        <v>737</v>
      </c>
      <c r="E114" s="22" t="s">
        <v>738</v>
      </c>
      <c r="F114" s="22" t="s">
        <v>21</v>
      </c>
      <c r="G114" s="49" t="s">
        <v>739</v>
      </c>
      <c r="H114" s="50">
        <v>7349271201</v>
      </c>
      <c r="I114" s="22"/>
      <c r="J114" s="27" t="s">
        <v>740</v>
      </c>
      <c r="K114" s="51" t="s">
        <v>741</v>
      </c>
    </row>
    <row r="115" spans="1:11" s="3" customFormat="1" ht="77.5" x14ac:dyDescent="0.35">
      <c r="A115" s="19" t="s">
        <v>742</v>
      </c>
      <c r="B115" s="8" t="s">
        <v>743</v>
      </c>
      <c r="C115" s="8" t="s">
        <v>744</v>
      </c>
      <c r="D115" s="8"/>
      <c r="E115" s="8" t="s">
        <v>745</v>
      </c>
      <c r="F115" s="8" t="s">
        <v>21</v>
      </c>
      <c r="G115" s="39">
        <v>48141</v>
      </c>
      <c r="H115" s="41">
        <v>7347283400</v>
      </c>
      <c r="I115" s="27" t="s">
        <v>746</v>
      </c>
      <c r="J115" s="27" t="s">
        <v>747</v>
      </c>
      <c r="K115" s="35" t="s">
        <v>748</v>
      </c>
    </row>
    <row r="116" spans="1:11" s="3" customFormat="1" ht="62" x14ac:dyDescent="0.35">
      <c r="A116" s="19" t="s">
        <v>749</v>
      </c>
      <c r="B116" s="8" t="s">
        <v>750</v>
      </c>
      <c r="C116" s="8" t="s">
        <v>751</v>
      </c>
      <c r="D116" s="8"/>
      <c r="E116" s="8" t="s">
        <v>215</v>
      </c>
      <c r="F116" s="8" t="s">
        <v>21</v>
      </c>
      <c r="G116" s="39">
        <v>48205</v>
      </c>
      <c r="H116" s="41" t="s">
        <v>752</v>
      </c>
      <c r="I116" s="9"/>
      <c r="J116" s="27" t="s">
        <v>753</v>
      </c>
      <c r="K116" s="88"/>
    </row>
    <row r="117" spans="1:11" s="3" customFormat="1" ht="77.5" x14ac:dyDescent="0.35">
      <c r="A117" s="16" t="s">
        <v>754</v>
      </c>
      <c r="B117" s="10" t="s">
        <v>755</v>
      </c>
      <c r="C117" s="10"/>
      <c r="D117" s="10"/>
      <c r="E117" s="10"/>
      <c r="F117" s="10"/>
      <c r="G117" s="37"/>
      <c r="H117" s="18" t="s">
        <v>756</v>
      </c>
      <c r="I117" s="9"/>
      <c r="J117" s="27" t="s">
        <v>757</v>
      </c>
      <c r="K117" s="38" t="s">
        <v>758</v>
      </c>
    </row>
    <row r="118" spans="1:11" ht="31" x14ac:dyDescent="0.35">
      <c r="A118" s="19" t="s">
        <v>759</v>
      </c>
      <c r="B118" s="8" t="s">
        <v>283</v>
      </c>
      <c r="C118" s="8" t="s">
        <v>760</v>
      </c>
      <c r="D118" s="8"/>
      <c r="E118" s="8" t="s">
        <v>215</v>
      </c>
      <c r="F118" s="8" t="s">
        <v>21</v>
      </c>
      <c r="G118" s="39" t="s">
        <v>761</v>
      </c>
      <c r="H118" s="41">
        <v>3139695387</v>
      </c>
      <c r="I118" s="8"/>
      <c r="J118" s="8" t="s">
        <v>286</v>
      </c>
      <c r="K118" s="35" t="s">
        <v>762</v>
      </c>
    </row>
    <row r="119" spans="1:11" ht="62" x14ac:dyDescent="0.35">
      <c r="A119" s="19" t="s">
        <v>763</v>
      </c>
      <c r="B119" s="8" t="s">
        <v>283</v>
      </c>
      <c r="C119" s="8" t="s">
        <v>764</v>
      </c>
      <c r="D119" s="8"/>
      <c r="E119" s="8" t="s">
        <v>765</v>
      </c>
      <c r="F119" s="8" t="s">
        <v>21</v>
      </c>
      <c r="G119" s="39" t="s">
        <v>766</v>
      </c>
      <c r="H119" s="41">
        <v>3133912753</v>
      </c>
      <c r="I119" s="8"/>
      <c r="J119" s="8" t="s">
        <v>286</v>
      </c>
      <c r="K119" s="35" t="s">
        <v>767</v>
      </c>
    </row>
    <row r="120" spans="1:11" ht="108.5" x14ac:dyDescent="0.35">
      <c r="A120" s="24" t="s">
        <v>768</v>
      </c>
      <c r="B120" s="8" t="s">
        <v>769</v>
      </c>
      <c r="C120" s="8" t="s">
        <v>770</v>
      </c>
      <c r="D120" s="8" t="s">
        <v>771</v>
      </c>
      <c r="E120" s="8" t="s">
        <v>148</v>
      </c>
      <c r="F120" s="8" t="s">
        <v>21</v>
      </c>
      <c r="G120" s="39">
        <v>48334</v>
      </c>
      <c r="H120" s="40" t="s">
        <v>772</v>
      </c>
      <c r="I120" s="9"/>
      <c r="J120" s="27" t="s">
        <v>773</v>
      </c>
      <c r="K120" s="52" t="s">
        <v>774</v>
      </c>
    </row>
    <row r="121" spans="1:11" ht="108.5" x14ac:dyDescent="0.35">
      <c r="A121" s="19" t="s">
        <v>775</v>
      </c>
      <c r="B121" s="8" t="s">
        <v>776</v>
      </c>
      <c r="C121" s="8" t="s">
        <v>777</v>
      </c>
      <c r="D121" s="8"/>
      <c r="E121" s="8" t="s">
        <v>778</v>
      </c>
      <c r="F121" s="8" t="s">
        <v>779</v>
      </c>
      <c r="G121" s="39" t="s">
        <v>780</v>
      </c>
      <c r="H121" s="41">
        <v>5037755683</v>
      </c>
      <c r="I121" s="8" t="s">
        <v>781</v>
      </c>
      <c r="J121" s="25" t="s">
        <v>782</v>
      </c>
      <c r="K121" s="35" t="s">
        <v>783</v>
      </c>
    </row>
    <row r="122" spans="1:11" ht="62" x14ac:dyDescent="0.35">
      <c r="A122" s="19" t="s">
        <v>784</v>
      </c>
      <c r="B122" s="8" t="s">
        <v>785</v>
      </c>
      <c r="C122" s="8" t="s">
        <v>786</v>
      </c>
      <c r="D122" s="8"/>
      <c r="E122" s="8" t="s">
        <v>787</v>
      </c>
      <c r="F122" s="8" t="s">
        <v>788</v>
      </c>
      <c r="G122" s="39">
        <v>37075</v>
      </c>
      <c r="H122" s="41" t="s">
        <v>789</v>
      </c>
      <c r="I122" s="9"/>
      <c r="J122" s="27" t="s">
        <v>790</v>
      </c>
      <c r="K122" s="35" t="s">
        <v>791</v>
      </c>
    </row>
    <row r="123" spans="1:11" ht="62" x14ac:dyDescent="0.35">
      <c r="A123" s="19" t="s">
        <v>792</v>
      </c>
      <c r="B123" s="8" t="s">
        <v>793</v>
      </c>
      <c r="C123" s="8" t="s">
        <v>794</v>
      </c>
      <c r="D123" s="8" t="s">
        <v>795</v>
      </c>
      <c r="E123" s="8" t="s">
        <v>796</v>
      </c>
      <c r="F123" s="8" t="s">
        <v>21</v>
      </c>
      <c r="G123" s="39">
        <v>48120</v>
      </c>
      <c r="H123" s="40" t="s">
        <v>797</v>
      </c>
      <c r="I123" s="27" t="s">
        <v>117</v>
      </c>
      <c r="J123" s="62" t="s">
        <v>798</v>
      </c>
      <c r="K123" s="35" t="s">
        <v>799</v>
      </c>
    </row>
    <row r="124" spans="1:11" ht="62" x14ac:dyDescent="0.35">
      <c r="A124" s="16" t="s">
        <v>800</v>
      </c>
      <c r="B124" s="10" t="s">
        <v>801</v>
      </c>
      <c r="C124" s="10" t="s">
        <v>802</v>
      </c>
      <c r="D124" s="10" t="s">
        <v>803</v>
      </c>
      <c r="E124" s="10" t="s">
        <v>804</v>
      </c>
      <c r="F124" s="10" t="s">
        <v>805</v>
      </c>
      <c r="G124" s="37" t="s">
        <v>806</v>
      </c>
      <c r="H124" s="18" t="s">
        <v>807</v>
      </c>
      <c r="I124" s="8" t="s">
        <v>808</v>
      </c>
      <c r="J124" s="27" t="s">
        <v>809</v>
      </c>
      <c r="K124" s="38" t="s">
        <v>810</v>
      </c>
    </row>
    <row r="125" spans="1:11" ht="232.5" x14ac:dyDescent="0.35">
      <c r="A125" s="21" t="s">
        <v>811</v>
      </c>
      <c r="B125" s="10" t="s">
        <v>812</v>
      </c>
      <c r="C125" s="10"/>
      <c r="D125" s="10"/>
      <c r="E125" s="10"/>
      <c r="F125" s="10"/>
      <c r="G125" s="37"/>
      <c r="H125" s="18" t="s">
        <v>813</v>
      </c>
      <c r="I125" s="58" t="s">
        <v>814</v>
      </c>
      <c r="J125" s="60" t="s">
        <v>815</v>
      </c>
      <c r="K125" s="38" t="s">
        <v>816</v>
      </c>
    </row>
    <row r="126" spans="1:11" ht="93" x14ac:dyDescent="0.35">
      <c r="A126" s="16" t="s">
        <v>817</v>
      </c>
      <c r="B126" s="10" t="s">
        <v>818</v>
      </c>
      <c r="C126" s="10"/>
      <c r="D126" s="10"/>
      <c r="E126" s="10"/>
      <c r="F126" s="10"/>
      <c r="G126" s="37"/>
      <c r="H126" s="18" t="s">
        <v>819</v>
      </c>
      <c r="I126" s="27" t="s">
        <v>820</v>
      </c>
      <c r="J126" s="27" t="s">
        <v>821</v>
      </c>
      <c r="K126" s="38" t="s">
        <v>822</v>
      </c>
    </row>
    <row r="127" spans="1:11" ht="62" x14ac:dyDescent="0.35">
      <c r="A127" s="19" t="s">
        <v>823</v>
      </c>
      <c r="B127" s="8" t="s">
        <v>824</v>
      </c>
      <c r="C127" s="9"/>
      <c r="D127" s="9"/>
      <c r="E127" s="9"/>
      <c r="F127" s="9"/>
      <c r="G127" s="33"/>
      <c r="H127" s="41" t="s">
        <v>825</v>
      </c>
      <c r="I127" s="27"/>
      <c r="J127" s="27" t="s">
        <v>826</v>
      </c>
      <c r="K127" s="88"/>
    </row>
    <row r="128" spans="1:11" ht="139.5" x14ac:dyDescent="0.35">
      <c r="A128" s="16" t="s">
        <v>827</v>
      </c>
      <c r="B128" s="10" t="s">
        <v>828</v>
      </c>
      <c r="C128" s="10"/>
      <c r="D128" s="10"/>
      <c r="E128" s="10"/>
      <c r="F128" s="10"/>
      <c r="G128" s="37"/>
      <c r="H128" s="18" t="s">
        <v>829</v>
      </c>
      <c r="I128" s="27" t="s">
        <v>830</v>
      </c>
      <c r="J128" s="27" t="s">
        <v>831</v>
      </c>
      <c r="K128" s="38" t="s">
        <v>832</v>
      </c>
    </row>
    <row r="129" spans="1:11" ht="93" x14ac:dyDescent="0.35">
      <c r="A129" s="16" t="s">
        <v>833</v>
      </c>
      <c r="B129" s="10" t="s">
        <v>834</v>
      </c>
      <c r="C129" s="10" t="s">
        <v>835</v>
      </c>
      <c r="D129" s="10" t="s">
        <v>836</v>
      </c>
      <c r="E129" s="10" t="s">
        <v>251</v>
      </c>
      <c r="F129" s="10" t="s">
        <v>21</v>
      </c>
      <c r="G129" s="37" t="s">
        <v>837</v>
      </c>
      <c r="H129" s="18" t="s">
        <v>838</v>
      </c>
      <c r="I129" s="9"/>
      <c r="J129" s="27" t="s">
        <v>839</v>
      </c>
      <c r="K129" s="38"/>
    </row>
    <row r="130" spans="1:11" ht="108.5" x14ac:dyDescent="0.35">
      <c r="A130" s="16" t="s">
        <v>840</v>
      </c>
      <c r="B130" s="10" t="s">
        <v>834</v>
      </c>
      <c r="C130" s="10" t="s">
        <v>841</v>
      </c>
      <c r="D130" s="10" t="s">
        <v>842</v>
      </c>
      <c r="E130" s="10" t="s">
        <v>843</v>
      </c>
      <c r="F130" s="10" t="s">
        <v>21</v>
      </c>
      <c r="G130" s="37" t="s">
        <v>844</v>
      </c>
      <c r="H130" s="18" t="s">
        <v>845</v>
      </c>
      <c r="I130" s="9"/>
      <c r="J130" s="27" t="s">
        <v>846</v>
      </c>
      <c r="K130" s="38"/>
    </row>
    <row r="131" spans="1:11" ht="108.5" x14ac:dyDescent="0.35">
      <c r="A131" s="16" t="s">
        <v>847</v>
      </c>
      <c r="B131" s="10" t="s">
        <v>834</v>
      </c>
      <c r="C131" s="10" t="s">
        <v>848</v>
      </c>
      <c r="D131" s="10" t="s">
        <v>849</v>
      </c>
      <c r="E131" s="10" t="s">
        <v>215</v>
      </c>
      <c r="F131" s="10" t="s">
        <v>21</v>
      </c>
      <c r="G131" s="37" t="s">
        <v>850</v>
      </c>
      <c r="H131" s="18" t="s">
        <v>851</v>
      </c>
      <c r="I131" s="9"/>
      <c r="J131" s="27" t="s">
        <v>852</v>
      </c>
      <c r="K131" s="38"/>
    </row>
    <row r="132" spans="1:11" ht="108.5" x14ac:dyDescent="0.35">
      <c r="A132" s="16" t="s">
        <v>853</v>
      </c>
      <c r="B132" s="10" t="s">
        <v>834</v>
      </c>
      <c r="C132" s="10" t="s">
        <v>854</v>
      </c>
      <c r="D132" s="10" t="s">
        <v>855</v>
      </c>
      <c r="E132" s="10" t="s">
        <v>856</v>
      </c>
      <c r="F132" s="10" t="s">
        <v>21</v>
      </c>
      <c r="G132" s="37" t="s">
        <v>857</v>
      </c>
      <c r="H132" s="18" t="s">
        <v>858</v>
      </c>
      <c r="I132" s="9"/>
      <c r="J132" s="27" t="s">
        <v>859</v>
      </c>
      <c r="K132" s="38"/>
    </row>
    <row r="133" spans="1:11" ht="108.5" x14ac:dyDescent="0.35">
      <c r="A133" s="16" t="s">
        <v>860</v>
      </c>
      <c r="B133" s="10" t="s">
        <v>834</v>
      </c>
      <c r="C133" s="10" t="s">
        <v>861</v>
      </c>
      <c r="D133" s="10" t="s">
        <v>862</v>
      </c>
      <c r="E133" s="10" t="s">
        <v>646</v>
      </c>
      <c r="F133" s="10" t="s">
        <v>21</v>
      </c>
      <c r="G133" s="37" t="s">
        <v>863</v>
      </c>
      <c r="H133" s="18" t="s">
        <v>864</v>
      </c>
      <c r="I133" s="9"/>
      <c r="J133" s="27" t="s">
        <v>865</v>
      </c>
      <c r="K133" s="38"/>
    </row>
    <row r="134" spans="1:11" ht="124" x14ac:dyDescent="0.35">
      <c r="A134" s="16" t="s">
        <v>866</v>
      </c>
      <c r="B134" s="10" t="s">
        <v>867</v>
      </c>
      <c r="C134" s="10" t="s">
        <v>868</v>
      </c>
      <c r="D134" s="10" t="s">
        <v>836</v>
      </c>
      <c r="E134" s="10" t="s">
        <v>251</v>
      </c>
      <c r="F134" s="10" t="s">
        <v>21</v>
      </c>
      <c r="G134" s="37">
        <v>48105</v>
      </c>
      <c r="H134" s="18">
        <v>7348453417</v>
      </c>
      <c r="I134" s="27" t="s">
        <v>869</v>
      </c>
      <c r="J134" s="27" t="s">
        <v>870</v>
      </c>
      <c r="K134" s="38" t="s">
        <v>871</v>
      </c>
    </row>
    <row r="135" spans="1:11" ht="186" x14ac:dyDescent="0.35">
      <c r="A135" s="16" t="s">
        <v>872</v>
      </c>
      <c r="B135" s="10" t="s">
        <v>873</v>
      </c>
      <c r="C135" s="10"/>
      <c r="D135" s="10"/>
      <c r="E135" s="10"/>
      <c r="F135" s="10"/>
      <c r="G135" s="37"/>
      <c r="H135" s="18">
        <v>8887337753</v>
      </c>
      <c r="I135" s="9"/>
      <c r="J135" s="27" t="s">
        <v>874</v>
      </c>
      <c r="K135" s="38" t="s">
        <v>875</v>
      </c>
    </row>
    <row r="136" spans="1:11" ht="93" x14ac:dyDescent="0.35">
      <c r="A136" s="16" t="s">
        <v>876</v>
      </c>
      <c r="B136" s="10" t="s">
        <v>877</v>
      </c>
      <c r="C136" s="10"/>
      <c r="D136" s="10"/>
      <c r="E136" s="10"/>
      <c r="F136" s="10"/>
      <c r="G136" s="37"/>
      <c r="H136" s="18">
        <v>2482668536</v>
      </c>
      <c r="I136" s="27" t="s">
        <v>878</v>
      </c>
      <c r="J136" s="59" t="s">
        <v>879</v>
      </c>
      <c r="K136" s="38" t="s">
        <v>880</v>
      </c>
    </row>
    <row r="137" spans="1:11" ht="170.5" x14ac:dyDescent="0.35">
      <c r="A137" s="19" t="s">
        <v>881</v>
      </c>
      <c r="B137" s="8" t="s">
        <v>882</v>
      </c>
      <c r="C137" s="8" t="s">
        <v>883</v>
      </c>
      <c r="D137" s="8" t="s">
        <v>884</v>
      </c>
      <c r="E137" s="8" t="s">
        <v>885</v>
      </c>
      <c r="F137" s="8" t="s">
        <v>21</v>
      </c>
      <c r="G137" s="39">
        <v>48184</v>
      </c>
      <c r="H137" s="41" t="s">
        <v>886</v>
      </c>
      <c r="I137" s="27" t="s">
        <v>887</v>
      </c>
      <c r="J137" s="27" t="s">
        <v>888</v>
      </c>
      <c r="K137" s="35" t="s">
        <v>889</v>
      </c>
    </row>
    <row r="138" spans="1:11" ht="46.5" x14ac:dyDescent="0.35">
      <c r="A138" s="16" t="s">
        <v>890</v>
      </c>
      <c r="B138" s="10" t="s">
        <v>891</v>
      </c>
      <c r="C138" s="10"/>
      <c r="D138" s="10"/>
      <c r="E138" s="10"/>
      <c r="F138" s="10"/>
      <c r="G138" s="37"/>
      <c r="H138" s="18"/>
      <c r="I138" s="27" t="s">
        <v>892</v>
      </c>
      <c r="J138" s="27" t="s">
        <v>893</v>
      </c>
      <c r="K138" s="38" t="s">
        <v>894</v>
      </c>
    </row>
    <row r="139" spans="1:11" ht="217" x14ac:dyDescent="0.35">
      <c r="A139" s="16" t="s">
        <v>895</v>
      </c>
      <c r="B139" s="10" t="s">
        <v>896</v>
      </c>
      <c r="C139" s="10"/>
      <c r="D139" s="10"/>
      <c r="E139" s="10"/>
      <c r="F139" s="10"/>
      <c r="G139" s="37"/>
      <c r="H139" s="18" t="s">
        <v>897</v>
      </c>
      <c r="I139" s="27" t="s">
        <v>898</v>
      </c>
      <c r="J139" s="28" t="s">
        <v>899</v>
      </c>
      <c r="K139" s="38" t="s">
        <v>900</v>
      </c>
    </row>
    <row r="140" spans="1:11" ht="46.5" x14ac:dyDescent="0.35">
      <c r="A140" s="16" t="s">
        <v>901</v>
      </c>
      <c r="B140" s="10" t="s">
        <v>902</v>
      </c>
      <c r="C140" s="10" t="s">
        <v>903</v>
      </c>
      <c r="D140" s="10" t="s">
        <v>904</v>
      </c>
      <c r="E140" s="10" t="s">
        <v>905</v>
      </c>
      <c r="F140" s="10" t="s">
        <v>21</v>
      </c>
      <c r="G140" s="37" t="s">
        <v>906</v>
      </c>
      <c r="H140" s="18" t="s">
        <v>907</v>
      </c>
      <c r="I140" s="27" t="s">
        <v>908</v>
      </c>
      <c r="J140" s="27" t="s">
        <v>909</v>
      </c>
      <c r="K140" s="38" t="s">
        <v>910</v>
      </c>
    </row>
    <row r="141" spans="1:11" ht="139.5" x14ac:dyDescent="0.35">
      <c r="A141" s="16" t="s">
        <v>911</v>
      </c>
      <c r="B141" s="10" t="s">
        <v>912</v>
      </c>
      <c r="C141" s="10" t="s">
        <v>913</v>
      </c>
      <c r="D141" s="10" t="s">
        <v>914</v>
      </c>
      <c r="E141" s="10" t="s">
        <v>915</v>
      </c>
      <c r="F141" s="10" t="s">
        <v>21</v>
      </c>
      <c r="G141" s="37" t="s">
        <v>916</v>
      </c>
      <c r="H141" s="18" t="s">
        <v>917</v>
      </c>
      <c r="I141" s="27" t="s">
        <v>918</v>
      </c>
      <c r="J141" s="27" t="s">
        <v>919</v>
      </c>
      <c r="K141" s="38" t="s">
        <v>920</v>
      </c>
    </row>
    <row r="142" spans="1:11" ht="93" x14ac:dyDescent="0.35">
      <c r="A142" s="16" t="s">
        <v>921</v>
      </c>
      <c r="B142" s="10" t="s">
        <v>922</v>
      </c>
      <c r="C142" s="10" t="s">
        <v>923</v>
      </c>
      <c r="D142" s="10"/>
      <c r="E142" s="10" t="s">
        <v>924</v>
      </c>
      <c r="F142" s="10" t="s">
        <v>21</v>
      </c>
      <c r="G142" s="37">
        <v>48072</v>
      </c>
      <c r="H142" s="18" t="s">
        <v>925</v>
      </c>
      <c r="I142" s="27" t="s">
        <v>926</v>
      </c>
      <c r="J142" s="27" t="s">
        <v>927</v>
      </c>
      <c r="K142" s="38" t="s">
        <v>928</v>
      </c>
    </row>
    <row r="143" spans="1:11" ht="93" x14ac:dyDescent="0.35">
      <c r="A143" s="19" t="s">
        <v>929</v>
      </c>
      <c r="B143" s="8" t="s">
        <v>930</v>
      </c>
      <c r="C143" s="8"/>
      <c r="D143" s="8"/>
      <c r="E143" s="8"/>
      <c r="F143" s="8"/>
      <c r="G143" s="39"/>
      <c r="H143" s="41" t="s">
        <v>931</v>
      </c>
      <c r="I143" s="58" t="s">
        <v>932</v>
      </c>
      <c r="J143" s="8" t="s">
        <v>933</v>
      </c>
      <c r="K143" s="35" t="s">
        <v>934</v>
      </c>
    </row>
    <row r="144" spans="1:11" ht="232.5" x14ac:dyDescent="0.35">
      <c r="A144" s="16" t="s">
        <v>935</v>
      </c>
      <c r="B144" s="10" t="s">
        <v>936</v>
      </c>
      <c r="C144" s="10" t="s">
        <v>937</v>
      </c>
      <c r="D144" s="10"/>
      <c r="E144" s="10" t="s">
        <v>745</v>
      </c>
      <c r="F144" s="10" t="s">
        <v>21</v>
      </c>
      <c r="G144" s="37" t="s">
        <v>938</v>
      </c>
      <c r="H144" s="18">
        <v>3135513994</v>
      </c>
      <c r="I144" s="76" t="s">
        <v>72</v>
      </c>
      <c r="J144" s="58" t="s">
        <v>939</v>
      </c>
      <c r="K144" s="38" t="s">
        <v>940</v>
      </c>
    </row>
    <row r="145" spans="1:11" x14ac:dyDescent="0.35">
      <c r="A145" s="19"/>
      <c r="B145" s="8"/>
      <c r="C145" s="8"/>
      <c r="D145" s="8"/>
      <c r="E145" s="8"/>
      <c r="F145" s="8"/>
      <c r="G145" s="39"/>
      <c r="H145" s="41"/>
      <c r="I145" s="8"/>
      <c r="J145" s="8"/>
      <c r="K145" s="35"/>
    </row>
    <row r="146" spans="1:11" ht="108.5" x14ac:dyDescent="0.35">
      <c r="A146" s="19"/>
      <c r="B146" s="8"/>
      <c r="C146" s="8"/>
      <c r="D146" s="8"/>
      <c r="E146" s="8"/>
      <c r="F146" s="8"/>
      <c r="G146" s="39"/>
      <c r="H146" s="41"/>
      <c r="I146" s="8"/>
      <c r="J146" s="8"/>
      <c r="K146" s="35" t="s">
        <v>941</v>
      </c>
    </row>
  </sheetData>
  <autoFilter ref="A1:K1" xr:uid="{463C7903-8D12-42BF-911D-21744E9F1AD0}"/>
  <sortState xmlns:xlrd2="http://schemas.microsoft.com/office/spreadsheetml/2017/richdata2" ref="A2:K146">
    <sortCondition ref="A2:A146"/>
    <sortCondition ref="B2:B146"/>
  </sortState>
  <hyperlinks>
    <hyperlink ref="J53" r:id="rId1" xr:uid="{1698C931-5489-42B3-ABDA-80C07BA7CCA0}"/>
    <hyperlink ref="J61" r:id="rId2" xr:uid="{15ACC1D5-FC97-4E37-A396-217B0C9D21C1}"/>
    <hyperlink ref="I32" r:id="rId3" xr:uid="{40552203-F28D-4FE2-8E92-10923BEE8469}"/>
    <hyperlink ref="I2" r:id="rId4" xr:uid="{437FBECC-76CD-4113-82D0-1B4EE3CCB0DB}"/>
    <hyperlink ref="I123" r:id="rId5" xr:uid="{B676C08D-811B-4D2E-BC82-E2AE08D71057}"/>
    <hyperlink ref="J51" r:id="rId6" xr:uid="{137C7B1F-DF9C-4E8C-B2E5-8EFB4977689A}"/>
    <hyperlink ref="I59" r:id="rId7" xr:uid="{46C34848-5B0B-45C6-81FD-4777B7C75026}"/>
    <hyperlink ref="J142" r:id="rId8" xr:uid="{B0C9550A-19D7-4B6A-ACC5-DC7199BB8D31}"/>
    <hyperlink ref="J98" r:id="rId9" xr:uid="{050E8080-A345-4D91-AED5-0933C3C4FD0A}"/>
    <hyperlink ref="J59" r:id="rId10" xr:uid="{7DC98CB5-4C0C-4D6C-9F43-0E9949CF69AF}"/>
    <hyperlink ref="J117" r:id="rId11" xr:uid="{BD17A45C-0646-4408-B578-A80D5AD724DA}"/>
    <hyperlink ref="J62" r:id="rId12" xr:uid="{A35BB0D4-B4E2-47A5-B2CD-1690A2F37237}"/>
    <hyperlink ref="I62" r:id="rId13" xr:uid="{7D170477-2F39-4486-8BC4-6F85A62BCEA7}"/>
    <hyperlink ref="J30" r:id="rId14" xr:uid="{DD2F6D34-589B-40BB-84A1-AEBC912B94A5}"/>
    <hyperlink ref="J94" r:id="rId15" xr:uid="{C3649E91-F9B8-4611-BA1D-6033745B4EAC}"/>
    <hyperlink ref="I115" r:id="rId16" xr:uid="{EC417CBB-315F-401F-B610-D42BAA4E3F1C}"/>
    <hyperlink ref="I66" r:id="rId17" xr:uid="{B043EAAB-DDBA-4B61-91D9-6AE940C78EF3}"/>
    <hyperlink ref="I89" r:id="rId18" xr:uid="{57F64A5B-E875-44F5-8C56-40019FFA5B66}"/>
    <hyperlink ref="I102" r:id="rId19" xr:uid="{5A43B429-C116-42FE-AE76-8C9764B10B22}"/>
    <hyperlink ref="I34" r:id="rId20" xr:uid="{E092BE32-8279-4E67-B057-D53F867238CD}"/>
    <hyperlink ref="J34" r:id="rId21" xr:uid="{20957F70-F3BB-40A4-A923-6594BC4F235A}"/>
    <hyperlink ref="J92" r:id="rId22" xr:uid="{76FBCFAC-DB15-42FD-A4A4-29E6E39285DB}"/>
    <hyperlink ref="K92" r:id="rId23" display="https://www.newyorklife.com/foundation/bereavement-support" xr:uid="{A919A8EE-7663-4663-9FCD-30079111A4D3}"/>
    <hyperlink ref="J14" r:id="rId24" xr:uid="{2A34A840-57BD-415B-BC0F-7D702A051B20}"/>
    <hyperlink ref="J70" r:id="rId25" xr:uid="{73662BA4-151E-4565-A203-FF1137A3B71E}"/>
    <hyperlink ref="J91" r:id="rId26" xr:uid="{69725F39-F9F0-468A-8836-417CACF30632}"/>
    <hyperlink ref="J111" r:id="rId27" xr:uid="{8D78C718-9FAE-4BA7-9A76-8A6C1F0A6DDC}"/>
    <hyperlink ref="J80" r:id="rId28" xr:uid="{9CC0C7B6-9DE9-4F2A-BD1C-4F98BCB1FA99}"/>
    <hyperlink ref="I80" r:id="rId29" xr:uid="{9BA7382B-E5DB-467B-BDD8-866AFA7DB7A6}"/>
    <hyperlink ref="I111" r:id="rId30" xr:uid="{BF198914-0252-4C90-9573-311B21D2B61B}"/>
    <hyperlink ref="J52" r:id="rId31" xr:uid="{835390B1-970E-4C91-9892-F9D03261C7EA}"/>
    <hyperlink ref="J104" r:id="rId32" xr:uid="{8A63B4C1-9C97-4AD8-A5AE-FF497741633A}"/>
    <hyperlink ref="J68" r:id="rId33" xr:uid="{A35ADB68-A08D-4704-98F7-8E974DBBFAED}"/>
    <hyperlink ref="I30" r:id="rId34" xr:uid="{BC663FF3-271F-42EF-AC6B-27EBB10B4F1F}"/>
    <hyperlink ref="I78" r:id="rId35" xr:uid="{3E599DC8-0BB7-4358-9116-71C5529EB9BB}"/>
    <hyperlink ref="I94" r:id="rId36" xr:uid="{FA1C4F97-5036-4A8F-B98E-756A817FE43D}"/>
    <hyperlink ref="I44" r:id="rId37" xr:uid="{8DB456B8-9D4F-4FD6-BAED-F1ECDB481C80}"/>
    <hyperlink ref="I137" r:id="rId38" xr:uid="{576A189C-935B-4FAC-A90F-0A85DEC841E3}"/>
    <hyperlink ref="I108" r:id="rId39" xr:uid="{CDFCE377-D140-48E1-B8B0-34C450BB2B25}"/>
    <hyperlink ref="J108" r:id="rId40" xr:uid="{5BB180B8-29F1-4B96-AD29-BA93EE2F4460}"/>
    <hyperlink ref="J114" r:id="rId41" xr:uid="{4C1FC773-EEED-4431-997E-1242D095FE54}"/>
    <hyperlink ref="J84" r:id="rId42" xr:uid="{FDCCB8F2-436D-4FE7-819F-9D33C8B949AE}"/>
    <hyperlink ref="J86" r:id="rId43" xr:uid="{C7E1A1C8-42BB-4204-B135-111A8423F179}"/>
    <hyperlink ref="J113" r:id="rId44" xr:uid="{5781096C-128D-4A4F-A6C4-EE43CE1A6FA3}"/>
    <hyperlink ref="J135" r:id="rId45" xr:uid="{BBA4175A-3266-4DFC-9594-E6C8ECB2ED36}"/>
    <hyperlink ref="J121" r:id="rId46" xr:uid="{1FD128F2-F6D4-4578-A06F-228DF2EDE9E6}"/>
    <hyperlink ref="J21" r:id="rId47" xr:uid="{9DC0985B-D11F-44B8-8379-C2B9DEB00A62}"/>
    <hyperlink ref="J102" r:id="rId48" xr:uid="{A6ABB434-C25C-4EF1-A7AF-E60A64C5238F}"/>
    <hyperlink ref="J40" r:id="rId49" xr:uid="{3B2689ED-A990-43CE-8125-B1476CB45C42}"/>
    <hyperlink ref="J89" r:id="rId50" xr:uid="{5219B5AE-1EE7-45FE-9464-DC581847C5B0}"/>
    <hyperlink ref="J66" r:id="rId51" xr:uid="{A71013B5-1B58-4B50-B6AD-5058010FBF8C}"/>
    <hyperlink ref="J115" r:id="rId52" xr:uid="{B577D555-CA2F-470D-96EC-E651EA803A76}"/>
    <hyperlink ref="J116" r:id="rId53" xr:uid="{19DBDF3D-A2E5-4B61-BB70-08FC5E18C263}"/>
    <hyperlink ref="J4" r:id="rId54" xr:uid="{2CB31182-5375-4F16-8C49-80983A1B43E2}"/>
    <hyperlink ref="J2" r:id="rId55" xr:uid="{4022D8C8-5F78-4BE3-9BCD-2DDAD0A37F45}"/>
    <hyperlink ref="J109" r:id="rId56" xr:uid="{61474B5A-5426-4013-80B7-DEF047677E65}"/>
    <hyperlink ref="I58" r:id="rId57" xr:uid="{27B63DF7-EB56-4896-B8E8-DD277F829528}"/>
    <hyperlink ref="J58" r:id="rId58" xr:uid="{070B58D8-6946-44DF-96C2-4950DEA8BDC1}"/>
    <hyperlink ref="J96" r:id="rId59" xr:uid="{8B74D81A-885B-4D55-B40A-D0F8271D488F}"/>
    <hyperlink ref="I142" r:id="rId60" xr:uid="{B5B98FA0-0402-4488-8E5A-22EA4BCA0F71}"/>
    <hyperlink ref="J50" r:id="rId61" xr:uid="{6FE90F64-03DB-41F6-9211-559CB7EEE929}"/>
    <hyperlink ref="J93" r:id="rId62" xr:uid="{F3F26EB4-DC2F-4D5A-AFC7-11230A57A00B}"/>
    <hyperlink ref="J76" r:id="rId63" xr:uid="{E58F2D22-BFFE-404D-8F49-A9CC195E9199}"/>
    <hyperlink ref="J6" r:id="rId64" xr:uid="{52D9C930-3E12-40D5-827A-CE9C47EFE160}"/>
    <hyperlink ref="J137" r:id="rId65" xr:uid="{F34DED7E-B3B4-4C73-AA65-67CB41D1F81E}"/>
    <hyperlink ref="J138" r:id="rId66" xr:uid="{4AA9464E-8AE4-4AD3-9D52-0631439141A4}"/>
    <hyperlink ref="I138" r:id="rId67" xr:uid="{6C19DD20-8592-427F-AF6B-CFA73EE8F9B4}"/>
    <hyperlink ref="J127" r:id="rId68" xr:uid="{CBC2D267-F7C2-4B6E-B409-F369AB2841EF}"/>
    <hyperlink ref="J120" r:id="rId69" xr:uid="{2CBCE8C1-2691-4742-9D45-967CA3FE08D7}"/>
    <hyperlink ref="I54" r:id="rId70" xr:uid="{AAAF7AAF-C55A-4E70-9001-7F8E78E2CE58}"/>
    <hyperlink ref="J54" r:id="rId71" xr:uid="{CF909A0C-8A29-4750-9264-6A29C0765F8E}"/>
    <hyperlink ref="J63" r:id="rId72" xr:uid="{B899C098-FC45-454F-8FEC-106C32783DF6}"/>
    <hyperlink ref="I63" r:id="rId73" xr:uid="{A67BC2FC-2BD9-4F4E-B7D0-1C22F531D178}"/>
    <hyperlink ref="J128" r:id="rId74" xr:uid="{2237E863-023F-4D1F-AC5B-6BBFEC52B993}"/>
    <hyperlink ref="I128" r:id="rId75" xr:uid="{32694FC2-ADED-492A-A490-E4CDD110F47A}"/>
    <hyperlink ref="J16" r:id="rId76" xr:uid="{36D019CD-1FBE-47F0-9848-B06397EB13FF}"/>
    <hyperlink ref="J12" r:id="rId77" xr:uid="{7F8CF844-2F28-4338-B168-96AF43733453}"/>
    <hyperlink ref="J22" r:id="rId78" xr:uid="{16A0712B-E57C-4714-A83A-5CA08A26F847}"/>
    <hyperlink ref="J60" r:id="rId79" xr:uid="{56D6E1A6-B787-4275-9FF7-9099E1A78E3D}"/>
    <hyperlink ref="J72" r:id="rId80" xr:uid="{0E656187-8DDC-401C-822C-8053B15F74FE}"/>
    <hyperlink ref="I72" r:id="rId81" xr:uid="{2A293DA7-8A1C-4A59-AAC5-3B0F38F327E5}"/>
    <hyperlink ref="J101" r:id="rId82" xr:uid="{79B31993-6D53-4F43-AFEA-707E77B3A51B}"/>
    <hyperlink ref="J83" r:id="rId83" xr:uid="{E8C481C2-D6F5-4ABB-9350-6F5877A96A31}"/>
    <hyperlink ref="I83" r:id="rId84" xr:uid="{888DACDF-762E-4C39-9729-D525D771FB96}"/>
    <hyperlink ref="J134" r:id="rId85" xr:uid="{29C5CA76-7EA4-4353-8A7A-DB71762EF37A}"/>
    <hyperlink ref="I134" r:id="rId86" xr:uid="{719C118F-1D41-4A17-AA81-51A57A1708EA}"/>
    <hyperlink ref="J129" r:id="rId87" xr:uid="{EB6250E4-08DF-446F-9CE5-9C751459D75F}"/>
    <hyperlink ref="J131" r:id="rId88" xr:uid="{43F34C60-0D8C-4922-85C6-BF35E31627D3}"/>
    <hyperlink ref="J130" r:id="rId89" xr:uid="{0865D587-6A89-4EBB-B670-58317CCDF5CE}"/>
    <hyperlink ref="J132" r:id="rId90" xr:uid="{79B708C6-D39C-4D98-BC2F-9665406310A1}"/>
    <hyperlink ref="J133" r:id="rId91" xr:uid="{59058C3D-3D6A-4044-A155-94CBD2A385F7}"/>
    <hyperlink ref="J112" r:id="rId92" xr:uid="{2B2DF9DC-0166-48E9-AEAE-A2F94FFBA1B4}"/>
    <hyperlink ref="I112" r:id="rId93" xr:uid="{D3AEB4E2-CBE0-479C-ACAB-DFADA857E701}"/>
    <hyperlink ref="J75" r:id="rId94" xr:uid="{155380E8-168B-48E3-80F6-3F2816E3F8E3}"/>
    <hyperlink ref="J8" r:id="rId95" xr:uid="{3870B078-643C-4AB9-A8A7-467BDA49CCF2}"/>
    <hyperlink ref="J57" r:id="rId96" xr:uid="{3E53A1FA-9C66-42E9-BD05-D7FC94218744}"/>
    <hyperlink ref="J46" r:id="rId97" xr:uid="{60EF3D15-2BA7-4E71-B1C7-2BC54CCCED1A}"/>
    <hyperlink ref="I46" r:id="rId98" xr:uid="{913BB34D-57DA-4732-A3E3-43B6789809EE}"/>
    <hyperlink ref="I26" r:id="rId99" xr:uid="{DF1667DC-CBCF-4D48-BE5E-ABEE2118E9DF}"/>
    <hyperlink ref="J20" r:id="rId100" xr:uid="{72B5E87B-4D17-4E19-9721-B05DA64652CB}"/>
    <hyperlink ref="I20" r:id="rId101" xr:uid="{78CE1439-60C0-49EE-9ACF-C42F6F1784A2}"/>
    <hyperlink ref="J33" r:id="rId102" xr:uid="{1940E5F7-4908-4E61-8F4C-25BAFE57B595}"/>
    <hyperlink ref="I33" r:id="rId103" xr:uid="{108A8084-D9DC-4740-B660-19A877689CDE}"/>
    <hyperlink ref="J74" r:id="rId104" xr:uid="{E58A6944-E9C1-42DE-97CC-020001B78D7F}"/>
    <hyperlink ref="I74" r:id="rId105" xr:uid="{45E9A3F3-9D22-4387-A31C-5C771372D498}"/>
    <hyperlink ref="I136" r:id="rId106" xr:uid="{EBF8C6A8-F56D-4361-BE5E-87BFD1150901}"/>
    <hyperlink ref="J136" r:id="rId107" xr:uid="{9FE14807-E7E1-411C-BD5F-5DFEC5D70449}"/>
    <hyperlink ref="J106" r:id="rId108" xr:uid="{EF582ADD-58F8-4341-A706-5A90AF6B9D2B}"/>
    <hyperlink ref="I106" r:id="rId109" xr:uid="{EB874507-2707-45C1-BB47-E4F6800AECE9}"/>
    <hyperlink ref="J3" r:id="rId110" xr:uid="{5690FCE1-F9FF-47E3-A3DD-97886ACD0972}"/>
    <hyperlink ref="J19" r:id="rId111" xr:uid="{9288601C-10F9-46D4-B4FA-5715A8BB2329}"/>
    <hyperlink ref="I3" r:id="rId112" xr:uid="{E39B4A4C-FFB9-450B-9BF4-8F06AEC12621}"/>
    <hyperlink ref="I19" r:id="rId113" xr:uid="{313D06E1-903D-4AC7-9B9D-08FFA2CA7C94}"/>
    <hyperlink ref="I65" r:id="rId114" xr:uid="{59A945DD-73D6-4E69-8BD0-062AEE9F9AB2}"/>
    <hyperlink ref="J65" r:id="rId115" xr:uid="{B4EB9A77-1E93-4AA0-9DBC-6E1676758524}"/>
    <hyperlink ref="J9" r:id="rId116" xr:uid="{ECD99CB2-044F-4447-82CD-B1FE1045B89A}"/>
    <hyperlink ref="J15" r:id="rId117" xr:uid="{F71165D6-3BAC-4DB9-BD03-6D2518D8F4C8}"/>
    <hyperlink ref="J90" r:id="rId118" xr:uid="{38D8915D-1766-416F-93A8-60E4B4114823}"/>
    <hyperlink ref="I90" r:id="rId119" xr:uid="{5746A9C5-B44A-411C-8DD2-21BC6A15E4A5}"/>
    <hyperlink ref="J35" r:id="rId120" xr:uid="{FAC8E0FE-13F7-441C-B3FA-21108DB8A8B2}"/>
    <hyperlink ref="I35" r:id="rId121" display="deafcan@deafcan.org" xr:uid="{5864A6DA-BB14-4A7E-AFF6-589CE8991467}"/>
    <hyperlink ref="J24" r:id="rId122" xr:uid="{5042B962-D914-4E09-9A58-1A4D2459AD41}"/>
    <hyperlink ref="I24" r:id="rId123" display="info@cacdhh.org" xr:uid="{5262C2AA-2670-40B1-9FBE-BCFCABEC04B5}"/>
    <hyperlink ref="I140" r:id="rId124" xr:uid="{5EE43E9B-74B6-4584-86B0-54B625474AD9}"/>
    <hyperlink ref="J140" r:id="rId125" xr:uid="{147AD4E3-4832-4323-9608-70C8FE52AA1E}"/>
    <hyperlink ref="J7" r:id="rId126" xr:uid="{91CA4354-BC5E-40D5-90DA-0C6BEE77CC33}"/>
    <hyperlink ref="I139" r:id="rId127" xr:uid="{7BEE99EF-369A-42E0-8B61-38B2D39EE2C3}"/>
    <hyperlink ref="J139" r:id="rId128" xr:uid="{9FF2755A-A702-4064-85FA-A2AD6EA1780C}"/>
    <hyperlink ref="J77" r:id="rId129" xr:uid="{D0C5621C-F34A-442F-8187-4113567C71B0}"/>
    <hyperlink ref="I100" r:id="rId130" xr:uid="{9A76A90C-32BA-486B-B124-2D5B09151B92}"/>
    <hyperlink ref="I99" r:id="rId131" xr:uid="{020FF09E-FF5D-46E9-9F82-81E0A50E292D}"/>
    <hyperlink ref="I126" r:id="rId132" display="info@taps.org" xr:uid="{F92FB834-C2F5-4C41-8DFE-89B122EFD825}"/>
    <hyperlink ref="J126" r:id="rId133" xr:uid="{C8E52373-663A-4602-8912-647E84AA7248}"/>
    <hyperlink ref="J23" r:id="rId134" xr:uid="{30468C89-AEF6-44E1-9CFD-ABB1C9B63359}"/>
    <hyperlink ref="I95" r:id="rId135" xr:uid="{0C9E0A69-7B89-4A15-B1BB-7B459A3DA074}"/>
    <hyperlink ref="J141" r:id="rId136" xr:uid="{F7445D70-67D2-483A-A7DD-FED1F867AEF7}"/>
    <hyperlink ref="I141" r:id="rId137" xr:uid="{B601285C-7A04-428B-93FE-9A06EA32F1C1}"/>
    <hyperlink ref="J124" r:id="rId138" xr:uid="{E22AE98D-09B0-45DC-BB1B-B3BC3185EEF7}"/>
    <hyperlink ref="J38" r:id="rId139" xr:uid="{A4CC1D91-8165-45F8-9315-4C53E44352BF}"/>
    <hyperlink ref="I38" r:id="rId140" xr:uid="{C7D50097-8EA2-4458-BE2A-4D8E28CFC6E0}"/>
    <hyperlink ref="J73" r:id="rId141" xr:uid="{5225AD08-D98B-4164-A8C3-18D14DFBF922}"/>
    <hyperlink ref="I73" r:id="rId142" xr:uid="{397EDA7C-DC66-4B24-956C-1CB006680EAF}"/>
    <hyperlink ref="J103" r:id="rId143" xr:uid="{7E68F3E8-A31E-4EA8-ACB5-F90984F500F8}"/>
    <hyperlink ref="J28" r:id="rId144" xr:uid="{D186CB04-A8F0-4CAA-A9C4-36BAB1B3D9D1}"/>
    <hyperlink ref="I125" r:id="rId145" xr:uid="{E1E936CB-556B-4FBD-A47C-88B38C7092CA}"/>
    <hyperlink ref="J125" r:id="rId146" xr:uid="{7611E4A5-B1CA-4E33-BFC2-45849951D9B2}"/>
    <hyperlink ref="J47" r:id="rId147" xr:uid="{2EE6EA26-86C1-4931-80A7-897CBBE607B4}"/>
    <hyperlink ref="J11" r:id="rId148" xr:uid="{0581CE31-230C-416D-8BFB-C1A121A9F825}"/>
    <hyperlink ref="I11" r:id="rId149" xr:uid="{70B21E6F-EAA5-4481-8245-AF8BE3E036EA}"/>
    <hyperlink ref="I81" r:id="rId150" xr:uid="{F2A011C2-35FD-42EC-8492-BD82BD3FF1A6}"/>
    <hyperlink ref="J81" r:id="rId151" xr:uid="{BE553F5B-37F2-433C-ADB0-609EB2041D92}"/>
    <hyperlink ref="I71" r:id="rId152" display="ckrumback@mercyed.net" xr:uid="{D82F544C-F3EF-4E19-952E-8A7D58EB5F58}"/>
    <hyperlink ref="J71" r:id="rId153" display="https://www.mercyed.net/" xr:uid="{C433DD46-41E0-4EDC-90C0-AB5AF58D93A4}"/>
    <hyperlink ref="I144" r:id="rId154" xr:uid="{211DE317-2A53-46F0-A752-CB873A4D2ECC}"/>
    <hyperlink ref="J144" r:id="rId155" xr:uid="{72120354-EA2D-4ECA-9013-DA4B74083CBB}"/>
    <hyperlink ref="J10" r:id="rId156" xr:uid="{9B4E3051-62F4-4098-ADCD-35F2749A7360}"/>
    <hyperlink ref="I10" r:id="rId157" xr:uid="{19B84D49-576B-4F5D-9F66-E148B717C71C}"/>
    <hyperlink ref="I18" r:id="rId158" xr:uid="{FF4312C7-15E1-440A-9DD5-01D76080947C}"/>
    <hyperlink ref="J67" r:id="rId159" xr:uid="{88075628-710E-4229-979E-3B37E2D77FA8}"/>
    <hyperlink ref="J18" r:id="rId160" xr:uid="{6005A4E5-CF8A-4C5C-8308-5881CA0D2039}"/>
    <hyperlink ref="I67" r:id="rId161" xr:uid="{01341CAB-4D69-44AD-8102-3EF67CDA4ADD}"/>
    <hyperlink ref="J64" r:id="rId162" xr:uid="{25100443-4402-4D79-A233-C8159FE8BE5E}"/>
    <hyperlink ref="J39" r:id="rId163" xr:uid="{4C3732B2-DCE1-4648-AAFF-0863B514E8E5}"/>
    <hyperlink ref="I39" r:id="rId164" xr:uid="{E5B7F88D-096C-4951-899A-75BB59D6674F}"/>
    <hyperlink ref="J49" r:id="rId165" xr:uid="{E60241D1-3EA6-49B3-94B2-7DCCFDAF103B}"/>
    <hyperlink ref="I143" r:id="rId166" xr:uid="{9B24F300-B734-43B2-A8F8-8221B454F9B5}"/>
    <hyperlink ref="I107" r:id="rId167" xr:uid="{4A49C0E4-7F30-48DE-9657-26CE25C42A39}"/>
    <hyperlink ref="J107" r:id="rId168" xr:uid="{8262B56D-B979-4360-9317-F65068E4BA46}"/>
    <hyperlink ref="J122" r:id="rId169" xr:uid="{2C774F64-216B-4F58-A8AD-2686996A5E5A}"/>
    <hyperlink ref="I17" r:id="rId170" xr:uid="{9388CB86-FF1F-49B3-8925-113C18D55D43}"/>
    <hyperlink ref="J17" r:id="rId171" xr:uid="{5865F540-B7A6-453A-969F-04310A1D9C49}"/>
    <hyperlink ref="J97" r:id="rId172" xr:uid="{5F540EDC-0CBB-480A-8CC8-679B8387DAF8}"/>
    <hyperlink ref="J13" r:id="rId173" xr:uid="{1BFA6319-9E95-437D-A21B-F5F8F82A7307}"/>
    <hyperlink ref="I5" r:id="rId174" xr:uid="{C9E85C1D-03C4-4DD9-9462-996BA9977343}"/>
    <hyperlink ref="J5" r:id="rId175" display="https://www.ageways.org/" xr:uid="{0E4089A0-1C7E-4891-9313-F94CB507EE21}"/>
    <hyperlink ref="J79" r:id="rId176" xr:uid="{4A3B48A3-B7A2-4B60-9BCA-DC5BDAF81177}"/>
    <hyperlink ref="J42" r:id="rId177" xr:uid="{51068701-18C8-4B49-998C-E44008CBC2D5}"/>
    <hyperlink ref="J43" r:id="rId178" xr:uid="{16A80D21-77EE-4515-A725-553AAABD16BF}"/>
    <hyperlink ref="I43" r:id="rId179" xr:uid="{25F44857-2F51-49F4-B86D-71FA612BE860}"/>
  </hyperlinks>
  <pageMargins left="0.25" right="0.25" top="0.75" bottom="0.75" header="0.3" footer="0.3"/>
  <pageSetup fitToHeight="0" orientation="landscape" horizontalDpi="300" verticalDpi="300" r:id="rId180"/>
  <legacyDrawing r:id="rId18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03276-2FB3-42AB-8E6B-F663F4D7AB7D}">
  <dimension ref="A1:K11"/>
  <sheetViews>
    <sheetView showGridLines="0" showRowColHeaders="0" workbookViewId="0">
      <pane xSplit="1" ySplit="1" topLeftCell="B2" activePane="bottomRight" state="frozen"/>
      <selection pane="topRight" activeCell="B1" sqref="B1"/>
      <selection pane="bottomLeft" activeCell="A2" sqref="A2"/>
      <selection pane="bottomRight" activeCell="B2" sqref="B2"/>
    </sheetView>
  </sheetViews>
  <sheetFormatPr defaultRowHeight="15.5" x14ac:dyDescent="0.35"/>
  <cols>
    <col min="1" max="1" width="38.83203125" bestFit="1" customWidth="1"/>
    <col min="2" max="2" width="33" bestFit="1" customWidth="1"/>
    <col min="3" max="7" width="0" hidden="1" customWidth="1"/>
    <col min="8" max="8" width="19" customWidth="1"/>
    <col min="9" max="9" width="39.5" customWidth="1"/>
    <col min="10" max="10" width="37.58203125" customWidth="1"/>
    <col min="11" max="11" width="56" customWidth="1"/>
  </cols>
  <sheetData>
    <row r="1" spans="1:11" ht="31" x14ac:dyDescent="0.35">
      <c r="A1" s="94" t="s">
        <v>942</v>
      </c>
      <c r="B1" s="94" t="s">
        <v>943</v>
      </c>
      <c r="C1" s="94" t="s">
        <v>2</v>
      </c>
      <c r="D1" s="94" t="s">
        <v>3</v>
      </c>
      <c r="E1" s="94" t="s">
        <v>4</v>
      </c>
      <c r="F1" s="94" t="s">
        <v>5</v>
      </c>
      <c r="G1" s="94" t="s">
        <v>944</v>
      </c>
      <c r="H1" s="94" t="s">
        <v>945</v>
      </c>
      <c r="I1" s="94" t="s">
        <v>8</v>
      </c>
      <c r="J1" s="94" t="s">
        <v>9</v>
      </c>
      <c r="K1" s="94" t="s">
        <v>10</v>
      </c>
    </row>
    <row r="2" spans="1:11" ht="93" x14ac:dyDescent="0.35">
      <c r="A2" s="95" t="s">
        <v>294</v>
      </c>
      <c r="B2" s="96" t="str">
        <f>VLOOKUP(A2,'Master List Resources&amp;Referrals'!A:K,2,FALSE)</f>
        <v>Online therapy and coaching services throughout Michigan. Grief, Trauma, LGBTQ+, EMDR, and more.</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t="str">
        <f>VLOOKUP(A2,'Master List Resources&amp;Referrals'!A:K,8,FALSE)</f>
        <v>Matt (248) 880-2554
Sarah (248) 520-0444</v>
      </c>
      <c r="I2" s="96" t="str">
        <f>VLOOKUP(A2,'Master List Resources&amp;Referrals'!A:K,9,FALSE)</f>
        <v>evolvinglivesms@gmail.com</v>
      </c>
      <c r="J2" s="96" t="str">
        <f>VLOOKUP(A2,'Master List Resources&amp;Referrals'!A:K,10,FALSE)</f>
        <v>https://evolvinglivesinc.com/</v>
      </c>
      <c r="K2" s="96" t="str">
        <f>VLOOKUP(A2,'Master List Resources&amp;Referrals'!A:K,11,FALSE)</f>
        <v>Our approach to treatment combines authentic relationship with the most effective transformational techniques in a digital service to foster whole person change. Whatever life challenges you may face and pain you may be experiencing, you can get the care you need from the comfort of your home, office, or wherever feels most therapeutic.</v>
      </c>
    </row>
    <row r="3" spans="1:11" ht="46.5" x14ac:dyDescent="0.35">
      <c r="A3" s="95" t="s">
        <v>344</v>
      </c>
      <c r="B3" s="96" t="str">
        <f>VLOOKUP(A3,'Master List Resources&amp;Referrals'!A:K,2,FALSE)</f>
        <v>Mental Health, Behavioral Health</v>
      </c>
      <c r="C3" s="96" t="str">
        <f>VLOOKUP(A3,'Master List Resources&amp;Referrals'!A:K,3,FALSE)</f>
        <v>37450 Schoolcraft Rd</v>
      </c>
      <c r="D3" s="96">
        <f>VLOOKUP(A3,'Master List Resources&amp;Referrals'!A:K,4,FALSE)</f>
        <v>0</v>
      </c>
      <c r="E3" s="96" t="str">
        <f>VLOOKUP(A3,'Master List Resources&amp;Referrals'!A:K,5,FALSE)</f>
        <v>Livonia</v>
      </c>
      <c r="F3" s="96" t="str">
        <f>VLOOKUP(A3,'Master List Resources&amp;Referrals'!A:K,6,FALSE)</f>
        <v>MI</v>
      </c>
      <c r="G3" s="96">
        <f>VLOOKUP(A3,'Master List Resources&amp;Referrals'!A:K,7,FALSE)</f>
        <v>48150</v>
      </c>
      <c r="H3" s="97" t="str">
        <f>VLOOKUP(A3,'Master List Resources&amp;Referrals'!A:K,8,FALSE)</f>
        <v>734-499-1587</v>
      </c>
      <c r="I3" s="96">
        <f>VLOOKUP(A3,'Master List Resources&amp;Referrals'!A:K,9,FALSE)</f>
        <v>0</v>
      </c>
      <c r="J3" s="96" t="str">
        <f>VLOOKUP(A3,'Master List Resources&amp;Referrals'!A:K,10,FALSE)</f>
        <v>https://www.hegirahealth.org/</v>
      </c>
      <c r="K3" s="96" t="str">
        <f>VLOOKUP(A3,'Master List Resources&amp;Referrals'!A:K,11,FALSE)</f>
        <v>Comprehensive integrated behavioral health services for infants through older adults.</v>
      </c>
    </row>
    <row r="4" spans="1:11" ht="31" x14ac:dyDescent="0.35">
      <c r="A4" s="98" t="s">
        <v>400</v>
      </c>
      <c r="B4" s="96" t="str">
        <f>VLOOKUP(A4,'Master List Resources&amp;Referrals'!A:K,2,FALSE)</f>
        <v>Psychologist, Grief, Talk Therapy, Medication</v>
      </c>
      <c r="C4" s="96">
        <f>VLOOKUP(A4,'Master List Resources&amp;Referrals'!A:K,3,FALSE)</f>
        <v>0</v>
      </c>
      <c r="D4" s="96">
        <f>VLOOKUP(A4,'Master List Resources&amp;Referrals'!A:K,4,FALSE)</f>
        <v>0</v>
      </c>
      <c r="E4" s="96">
        <f>VLOOKUP(A4,'Master List Resources&amp;Referrals'!A:K,5,FALSE)</f>
        <v>0</v>
      </c>
      <c r="F4" s="96">
        <f>VLOOKUP(A4,'Master List Resources&amp;Referrals'!A:K,6,FALSE)</f>
        <v>0</v>
      </c>
      <c r="G4" s="96">
        <f>VLOOKUP(A4,'Master List Resources&amp;Referrals'!A:K,7,FALSE)</f>
        <v>0</v>
      </c>
      <c r="H4" s="97" t="str">
        <f>VLOOKUP(A4,'Master List Resources&amp;Referrals'!A:K,8,FALSE)</f>
        <v>text: 317-437-5850</v>
      </c>
      <c r="I4" s="96" t="str">
        <f>VLOOKUP(A4,'Master List Resources&amp;Referrals'!A:K,9,FALSE)</f>
        <v>kristinhammoud@gmail.com</v>
      </c>
      <c r="J4" s="96" t="str">
        <f>VLOOKUP(A4,'Master List Resources&amp;Referrals'!A:K,10,FALSE)</f>
        <v>https://www.mymentalhealthwellness.com/</v>
      </c>
      <c r="K4" s="96" t="str">
        <f>VLOOKUP(A4,'Master List Resources&amp;Referrals'!A:K,11,FALSE)</f>
        <v>Kristin Hammoud, PMH-CNS-NP</v>
      </c>
    </row>
    <row r="5" spans="1:11" ht="31" x14ac:dyDescent="0.35">
      <c r="A5" s="98" t="s">
        <v>517</v>
      </c>
      <c r="B5" s="96" t="str">
        <f>VLOOKUP(A5,'Master List Resources&amp;Referrals'!A:K,2,FALSE)</f>
        <v>Grief Therapy and pharmacological services. Phone number is for texting</v>
      </c>
      <c r="C5" s="96">
        <f>VLOOKUP(A5,'Master List Resources&amp;Referrals'!A:K,3,FALSE)</f>
        <v>0</v>
      </c>
      <c r="D5" s="96">
        <f>VLOOKUP(A5,'Master List Resources&amp;Referrals'!A:K,4,FALSE)</f>
        <v>0</v>
      </c>
      <c r="E5" s="96">
        <f>VLOOKUP(A5,'Master List Resources&amp;Referrals'!A:K,5,FALSE)</f>
        <v>0</v>
      </c>
      <c r="F5" s="96">
        <f>VLOOKUP(A5,'Master List Resources&amp;Referrals'!A:K,6,FALSE)</f>
        <v>0</v>
      </c>
      <c r="G5" s="96">
        <f>VLOOKUP(A5,'Master List Resources&amp;Referrals'!A:K,7,FALSE)</f>
        <v>0</v>
      </c>
      <c r="H5" s="97">
        <f>VLOOKUP(A5,'Master List Resources&amp;Referrals'!A:K,8,FALSE)</f>
        <v>3174375850</v>
      </c>
      <c r="I5" s="96" t="str">
        <f>VLOOKUP(A5,'Master List Resources&amp;Referrals'!A:K,9,FALSE)</f>
        <v>kristinhammoud@gmail.com</v>
      </c>
      <c r="J5" s="96" t="str">
        <f>VLOOKUP(A5,'Master List Resources&amp;Referrals'!A:K,10,FALSE)</f>
        <v>https://www.mymentalhealthwellness.com/</v>
      </c>
      <c r="K5" s="96" t="str">
        <f>VLOOKUP(A5,'Master List Resources&amp;Referrals'!A:K,11,FALSE)</f>
        <v>Free 15-minute initial consultation. Deals with grief. Has been a volunteer with us before.</v>
      </c>
    </row>
    <row r="6" spans="1:11" ht="31" x14ac:dyDescent="0.35">
      <c r="A6" s="98" t="s">
        <v>584</v>
      </c>
      <c r="B6" s="96" t="str">
        <f>VLOOKUP(A6,'Master List Resources&amp;Referrals'!A:K,2,FALSE)</f>
        <v>Grief Consulting via Phone, Zoom, or In-Person</v>
      </c>
      <c r="C6" s="96">
        <f>VLOOKUP(A6,'Master List Resources&amp;Referrals'!A:K,3,FALSE)</f>
        <v>0</v>
      </c>
      <c r="D6" s="96">
        <f>VLOOKUP(A6,'Master List Resources&amp;Referrals'!A:K,4,FALSE)</f>
        <v>0</v>
      </c>
      <c r="E6" s="96" t="str">
        <f>VLOOKUP(A6,'Master List Resources&amp;Referrals'!A:K,5,FALSE)</f>
        <v>Rochester Hills</v>
      </c>
      <c r="F6" s="96">
        <f>VLOOKUP(A6,'Master List Resources&amp;Referrals'!A:K,6,FALSE)</f>
        <v>0</v>
      </c>
      <c r="G6" s="96">
        <f>VLOOKUP(A6,'Master List Resources&amp;Referrals'!A:K,7,FALSE)</f>
        <v>0</v>
      </c>
      <c r="H6" s="97" t="str">
        <f>VLOOKUP(A6,'Master List Resources&amp;Referrals'!A:K,8,FALSE)</f>
        <v>call/text 
(248) 825-3529</v>
      </c>
      <c r="I6" s="96" t="str">
        <f>VLOOKUP(A6,'Master List Resources&amp;Referrals'!A:K,9,FALSE)</f>
        <v>Jenny@newnormalgriefconsulting.com</v>
      </c>
      <c r="J6" s="96" t="str">
        <f>VLOOKUP(A6,'Master List Resources&amp;Referrals'!A:K,10,FALSE)</f>
        <v>https://newnormalgriefconsulting.com/</v>
      </c>
      <c r="K6" s="96" t="str">
        <f>VLOOKUP(A6,'Master List Resources&amp;Referrals'!A:K,11,FALSE)</f>
        <v>Free 30 minute initial consultation.</v>
      </c>
    </row>
    <row r="7" spans="1:11" ht="62" x14ac:dyDescent="0.35">
      <c r="A7" s="95" t="s">
        <v>591</v>
      </c>
      <c r="B7" s="96" t="str">
        <f>VLOOKUP(A7,'Master List Resources&amp;Referrals'!A:K,2,FALSE)</f>
        <v>Mental Health Services, Eating disorder treatment, Face to Face, Intensive Crisis Stabilization, outpatient, ages 3 and up</v>
      </c>
      <c r="C7" s="96" t="str">
        <f>VLOOKUP(A7,'Master List Resources&amp;Referrals'!A:K,3,FALSE)</f>
        <v>Multiple Locations</v>
      </c>
      <c r="D7" s="96">
        <f>VLOOKUP(A7,'Master List Resources&amp;Referrals'!A:K,4,FALSE)</f>
        <v>0</v>
      </c>
      <c r="E7" s="96">
        <f>VLOOKUP(A7,'Master List Resources&amp;Referrals'!A:K,5,FALSE)</f>
        <v>0</v>
      </c>
      <c r="F7" s="96">
        <f>VLOOKUP(A7,'Master List Resources&amp;Referrals'!A:K,6,FALSE)</f>
        <v>0</v>
      </c>
      <c r="G7" s="96">
        <f>VLOOKUP(A7,'Master List Resources&amp;Referrals'!A:K,7,FALSE)</f>
        <v>0</v>
      </c>
      <c r="H7" s="97" t="str">
        <f>VLOOKUP(A7,'Master List Resources&amp;Referrals'!A:K,8,FALSE)</f>
        <v>24/7 Emergency: 
(877) 800-1650
Non-emergency: 
(800) 395-3223</v>
      </c>
      <c r="I7" s="96">
        <f>VLOOKUP(A7,'Master List Resources&amp;Referrals'!A:K,9,FALSE)</f>
        <v>0</v>
      </c>
      <c r="J7" s="96" t="str">
        <f>VLOOKUP(A7,'Master List Resources&amp;Referrals'!A:K,10,FALSE)</f>
        <v>https://newoakland.org/</v>
      </c>
      <c r="K7" s="96" t="str">
        <f>VLOOKUP(A7,'Master List Resources&amp;Referrals'!A:K,11,FALSE)</f>
        <v xml:space="preserve">FACE to FACE: 24 hour partial hospital program for therapy, Crisis: for individuals who would meet th criteria for psychiatric hospital admissions who could be stabilized using less restrictive treatments, Mental Health treatment, Medication, </v>
      </c>
    </row>
    <row r="8" spans="1:11" ht="46.5" x14ac:dyDescent="0.35">
      <c r="A8" s="98" t="s">
        <v>659</v>
      </c>
      <c r="B8" s="96" t="str">
        <f>VLOOKUP(A8,'Master List Resources&amp;Referrals'!A:K,2,FALSE)</f>
        <v>Counseling, Mental Health, Integrated Health</v>
      </c>
      <c r="C8" s="96" t="str">
        <f>VLOOKUP(A8,'Master List Resources&amp;Referrals'!A:K,3,FALSE)</f>
        <v>41740 Six Mile Rd</v>
      </c>
      <c r="D8" s="96" t="str">
        <f>VLOOKUP(A8,'Master List Resources&amp;Referrals'!A:K,4,FALSE)</f>
        <v>Suites 103-105</v>
      </c>
      <c r="E8" s="96" t="str">
        <f>VLOOKUP(A8,'Master List Resources&amp;Referrals'!A:K,5,FALSE)</f>
        <v>Northville</v>
      </c>
      <c r="F8" s="96" t="str">
        <f>VLOOKUP(A8,'Master List Resources&amp;Referrals'!A:K,6,FALSE)</f>
        <v>MI</v>
      </c>
      <c r="G8" s="96">
        <f>VLOOKUP(A8,'Master List Resources&amp;Referrals'!A:K,7,FALSE)</f>
        <v>48168</v>
      </c>
      <c r="H8" s="97" t="str">
        <f>VLOOKUP(A8,'Master List Resources&amp;Referrals'!A:K,8,FALSE)</f>
        <v>734-542-6969</v>
      </c>
      <c r="I8" s="96" t="str">
        <f>VLOOKUP(A8,'Master List Resources&amp;Referrals'!A:K,9,FALSE)</f>
        <v>office@pcs-counseling.com</v>
      </c>
      <c r="J8" s="96" t="str">
        <f>VLOOKUP(A8,'Master List Resources&amp;Referrals'!A:K,10,FALSE)</f>
        <v>https://pcs-global.com/</v>
      </c>
      <c r="K8" s="96" t="str">
        <f>VLOOKUP(A8,'Master List Resources&amp;Referrals'!A:K,11,FALSE)</f>
        <v>Children, Adolescents, Adults, Seniors
Accepts Insurance, Out of Network Insurance, Cash Pay.
Website searchable by Clinical Specialties and Services</v>
      </c>
    </row>
    <row r="9" spans="1:11" ht="139.5" x14ac:dyDescent="0.35">
      <c r="A9" s="98" t="s">
        <v>695</v>
      </c>
      <c r="B9" s="96" t="str">
        <f>VLOOKUP(A9,'Master List Resources&amp;Referrals'!A:K,2,FALSE)</f>
        <v>Mentaly Health/Therapy ages 14 and up - Virtual - Takes Insurance. Podcast and Resources are also on the website.</v>
      </c>
      <c r="C9" s="96">
        <f>VLOOKUP(A9,'Master List Resources&amp;Referrals'!A:K,3,FALSE)</f>
        <v>0</v>
      </c>
      <c r="D9" s="96">
        <f>VLOOKUP(A9,'Master List Resources&amp;Referrals'!A:K,4,FALSE)</f>
        <v>0</v>
      </c>
      <c r="E9" s="96" t="str">
        <f>VLOOKUP(A9,'Master List Resources&amp;Referrals'!A:K,5,FALSE)</f>
        <v>Livonia</v>
      </c>
      <c r="F9" s="96" t="str">
        <f>VLOOKUP(A9,'Master List Resources&amp;Referrals'!A:K,6,FALSE)</f>
        <v>MI</v>
      </c>
      <c r="G9" s="96">
        <f>VLOOKUP(A9,'Master List Resources&amp;Referrals'!A:K,7,FALSE)</f>
        <v>0</v>
      </c>
      <c r="H9" s="97">
        <f>VLOOKUP(A9,'Master List Resources&amp;Referrals'!A:K,8,FALSE)</f>
        <v>2486070002</v>
      </c>
      <c r="I9" s="96" t="str">
        <f>VLOOKUP(A9,'Master List Resources&amp;Referrals'!A:K,9,FALSE)</f>
        <v>rick@resilientheartmi.com</v>
      </c>
      <c r="J9" s="96" t="str">
        <f>VLOOKUP(A9,'Master List Resources&amp;Referrals'!A:K,10,FALSE)</f>
        <v xml:space="preserve">https://www.resilientheartmi.com/ </v>
      </c>
      <c r="K9" s="96" t="str">
        <f>VLOOKUP(A9,'Master List Resources&amp;Referrals'!A:K,11,FALSE)</f>
        <v>Specialty Areas include: Grief &amp; Loss (prolonged grief, anticipatory grief, suicide &amp; overdose, traumatic loss, death of child/spouse/parent/sibling, stillbirth &amp; miscarriage; Infertility, Non-death losses such as divorce, estrangement, foster/adoption, job loss, etc.), Depression &amp; Anxiety, Shape &amp; Low Self Esteem, Difficult Life Transitions, Professional Burnout, ADHD. Primarily virtual at the moment. Limited in-person requests in Livonia.
https://www.psychologytoday.com/us/therapists/rick-guttersohn-livonia-mi/944461</v>
      </c>
    </row>
    <row r="10" spans="1:11" ht="186" x14ac:dyDescent="0.35">
      <c r="A10" s="99" t="s">
        <v>734</v>
      </c>
      <c r="B10" s="96" t="str">
        <f>VLOOKUP(A10,'Master List Resources&amp;Referrals'!A:K,2,FALSE)</f>
        <v>New Moms/Postpartum Support
Counseling/Therapy
Support Groups
Mental Health Testing
Addiction
Anger Management</v>
      </c>
      <c r="C10" s="96" t="str">
        <f>VLOOKUP(A10,'Master List Resources&amp;Referrals'!A:K,3,FALSE)</f>
        <v>Plymouth Office 
41100 Plymouth Road
Brighton Office
2000 Grand River Annex</v>
      </c>
      <c r="D10" s="96" t="str">
        <f>VLOOKUP(A10,'Master List Resources&amp;Referrals'!A:K,4,FALSE)</f>
        <v xml:space="preserve">Suite 110
Suite 400
</v>
      </c>
      <c r="E10" s="96" t="str">
        <f>VLOOKUP(A10,'Master List Resources&amp;Referrals'!A:K,5,FALSE)</f>
        <v>Plymouth
Brighton</v>
      </c>
      <c r="F10" s="96" t="str">
        <f>VLOOKUP(A10,'Master List Resources&amp;Referrals'!A:K,6,FALSE)</f>
        <v>MI</v>
      </c>
      <c r="G10" s="96" t="str">
        <f>VLOOKUP(A10,'Master List Resources&amp;Referrals'!A:K,7,FALSE)</f>
        <v>48170
48114</v>
      </c>
      <c r="H10" s="97">
        <f>VLOOKUP(A10,'Master List Resources&amp;Referrals'!A:K,8,FALSE)</f>
        <v>7349271201</v>
      </c>
      <c r="I10" s="96">
        <f>VLOOKUP(A10,'Master List Resources&amp;Referrals'!A:K,9,FALSE)</f>
        <v>0</v>
      </c>
      <c r="J10" s="96" t="str">
        <f>VLOOKUP(A10,'Master List Resources&amp;Referrals'!A:K,10,FALSE)</f>
        <v>https://www.solidgroundcounseling.com</v>
      </c>
      <c r="K10" s="96" t="str">
        <f>VLOOKUP(A10,'Master List Resources&amp;Referrals'!A:K,11,FALSE)</f>
        <v>Groups: Teen Support (13-17), Anxiety Support (18-25), New Moms/Postpartum Support, First Responders, Spouses of First Responders. Individual Counseling for all ages: Grief and Loss; Parenting Skills; Sexual Integrity and Abuse; Family Dynamics; Anger Management; Addictions. Testing. Low-cost or free available with Master's Level Interns for those who do not have coverage or cannot afford the regular practitioners.</v>
      </c>
    </row>
    <row r="11" spans="1:11" ht="62" x14ac:dyDescent="0.35">
      <c r="A11" s="98" t="s">
        <v>876</v>
      </c>
      <c r="B11" s="96" t="str">
        <f>VLOOKUP(A11,'Master List Resources&amp;Referrals'!A:K,2,FALSE)</f>
        <v>Telehealth Mental Health and Grief Therapy for Teens and Adults</v>
      </c>
      <c r="C11" s="96">
        <f>VLOOKUP(A11,'Master List Resources&amp;Referrals'!A:K,3,FALSE)</f>
        <v>0</v>
      </c>
      <c r="D11" s="96">
        <f>VLOOKUP(A11,'Master List Resources&amp;Referrals'!A:K,4,FALSE)</f>
        <v>0</v>
      </c>
      <c r="E11" s="96">
        <f>VLOOKUP(A11,'Master List Resources&amp;Referrals'!A:K,5,FALSE)</f>
        <v>0</v>
      </c>
      <c r="F11" s="96">
        <f>VLOOKUP(A11,'Master List Resources&amp;Referrals'!A:K,6,FALSE)</f>
        <v>0</v>
      </c>
      <c r="G11" s="96">
        <f>VLOOKUP(A11,'Master List Resources&amp;Referrals'!A:K,7,FALSE)</f>
        <v>0</v>
      </c>
      <c r="H11" s="97">
        <f>VLOOKUP(A11,'Master List Resources&amp;Referrals'!A:K,8,FALSE)</f>
        <v>2482668536</v>
      </c>
      <c r="I11" s="96" t="str">
        <f>VLOOKUP(A11,'Master List Resources&amp;Referrals'!A:K,9,FALSE)</f>
        <v>WayfinderPsychotherapy@gmail.com</v>
      </c>
      <c r="J11" s="96" t="str">
        <f>VLOOKUP(A11,'Master List Resources&amp;Referrals'!A:K,10,FALSE)</f>
        <v>https://www.wayfinderpsychotherapy.net/</v>
      </c>
      <c r="K11" s="96" t="str">
        <f>VLOOKUP(A11,'Master List Resources&amp;Referrals'!A:K,11,FALSE)</f>
        <v>Alexander Borrello - Clinical Mental Health Counselor. Counseling/Therapy for Teens and Adults: Depression, Bipolar Depression, Anxiety, Trauma, Grief, Traumatic Grief, Anticipatory Grief, Relationships, School/Work Stress</v>
      </c>
    </row>
  </sheetData>
  <autoFilter ref="A1:K1" xr:uid="{EE003276-2FB3-42AB-8E6B-F663F4D7AB7D}"/>
  <sortState xmlns:xlrd2="http://schemas.microsoft.com/office/spreadsheetml/2017/richdata2" ref="A2:K11">
    <sortCondition ref="A2:A11"/>
  </sortState>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7498C-B0E0-440E-9F0F-FDE43503BC87}">
  <dimension ref="A1:L14"/>
  <sheetViews>
    <sheetView showGridLines="0" showRowColHeaders="0" workbookViewId="0">
      <pane xSplit="1" ySplit="1" topLeftCell="B2" activePane="bottomRight" state="frozen"/>
      <selection pane="topRight" activeCell="B1" sqref="B1"/>
      <selection pane="bottomLeft" activeCell="A2" sqref="A2"/>
      <selection pane="bottomRight" activeCell="L4" sqref="L4"/>
    </sheetView>
  </sheetViews>
  <sheetFormatPr defaultRowHeight="15.5" x14ac:dyDescent="0.35"/>
  <cols>
    <col min="1" max="1" width="38.83203125" bestFit="1" customWidth="1"/>
    <col min="2" max="2" width="33" bestFit="1" customWidth="1"/>
    <col min="3" max="7" width="0" hidden="1" customWidth="1"/>
    <col min="8" max="8" width="19" customWidth="1"/>
    <col min="9" max="9" width="39.5" customWidth="1"/>
    <col min="10" max="10" width="37.58203125" customWidth="1"/>
    <col min="11" max="11" width="56" customWidth="1"/>
  </cols>
  <sheetData>
    <row r="1" spans="1:12" ht="31" x14ac:dyDescent="0.35">
      <c r="A1" s="94" t="s">
        <v>942</v>
      </c>
      <c r="B1" s="94" t="s">
        <v>943</v>
      </c>
      <c r="C1" s="94" t="s">
        <v>2</v>
      </c>
      <c r="D1" s="94" t="s">
        <v>3</v>
      </c>
      <c r="E1" s="94" t="s">
        <v>4</v>
      </c>
      <c r="F1" s="94" t="s">
        <v>5</v>
      </c>
      <c r="G1" s="94" t="s">
        <v>944</v>
      </c>
      <c r="H1" s="94" t="s">
        <v>945</v>
      </c>
      <c r="I1" s="94" t="s">
        <v>8</v>
      </c>
      <c r="J1" s="94" t="s">
        <v>9</v>
      </c>
      <c r="K1" s="94" t="s">
        <v>10</v>
      </c>
    </row>
    <row r="2" spans="1:12" ht="232.5" x14ac:dyDescent="0.35">
      <c r="A2" s="95" t="s">
        <v>75</v>
      </c>
      <c r="B2" s="96" t="str">
        <f>VLOOKUP(A2,'Master List Resources&amp;Referrals'!A:K,2,FALSE)</f>
        <v xml:space="preserve">Support for Families of First Responders who died by Suicide - </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f>VLOOKUP(A2,'Master List Resources&amp;Referrals'!A:K,8,FALSE)</f>
        <v>0</v>
      </c>
      <c r="I2" s="96" t="str">
        <f>VLOOKUP(A2,'Master List Resources&amp;Referrals'!A:K,9,FALSE)</f>
        <v>contact@1sthelp.org</v>
      </c>
      <c r="J2" s="96" t="str">
        <f>VLOOKUP(A2,'Master List Resources&amp;Referrals'!A:K,10,FALSE)</f>
        <v>https://bluehelp.org/</v>
      </c>
      <c r="K2" s="96" t="str">
        <f>VLOOKUP(A2,'Master List Resources&amp;Referrals'!A:K,11,FALSE)</f>
        <v>It is the mission of Blue H.E.L.P. to reduce mental health stigma through education, advocate for benefits for those suffering from post-traumatic stress, acknowledge the service and sacrifice of law enforcement officers we lost to suicide, support families after a suicide and to bring awareness to suicide and mental health issues.
Family Support: A suicide loss is unique, it can be difficult for families to share their experience with others who have not suffered the same type of loss. With the loss of thousands of law enforcement officers to suicide, we can put you in touch with another family who has experienced LEO suicide and knows what you are going through. No judgement, no stigma; just compassion and understanding. Care packages which honor your loved ones are shipped to you and events customized to your needs are hosted for and by you.</v>
      </c>
      <c r="L2" s="9"/>
    </row>
    <row r="3" spans="1:12" x14ac:dyDescent="0.35">
      <c r="A3" s="95" t="s">
        <v>186</v>
      </c>
      <c r="B3" s="96" t="str">
        <f>VLOOKUP(A3,'Master List Resources&amp;Referrals'!A:K,2,FALSE)</f>
        <v>Helpline for Police</v>
      </c>
      <c r="C3" s="96">
        <f>VLOOKUP(A3,'Master List Resources&amp;Referrals'!A:K,3,FALSE)</f>
        <v>0</v>
      </c>
      <c r="D3" s="96">
        <f>VLOOKUP(A3,'Master List Resources&amp;Referrals'!A:K,4,FALSE)</f>
        <v>0</v>
      </c>
      <c r="E3" s="96">
        <f>VLOOKUP(A3,'Master List Resources&amp;Referrals'!A:K,5,FALSE)</f>
        <v>0</v>
      </c>
      <c r="F3" s="96">
        <f>VLOOKUP(A3,'Master List Resources&amp;Referrals'!A:K,6,FALSE)</f>
        <v>0</v>
      </c>
      <c r="G3" s="96">
        <f>VLOOKUP(A3,'Master List Resources&amp;Referrals'!A:K,7,FALSE)</f>
        <v>0</v>
      </c>
      <c r="H3" s="97">
        <f>VLOOKUP(A3,'Master List Resources&amp;Referrals'!A:K,8,FALSE)</f>
        <v>8002675463</v>
      </c>
      <c r="I3" s="96">
        <f>VLOOKUP(A3,'Master List Resources&amp;Referrals'!A:K,9,FALSE)</f>
        <v>0</v>
      </c>
      <c r="J3" s="96">
        <f>VLOOKUP(A3,'Master List Resources&amp;Referrals'!A:K,10,FALSE)</f>
        <v>0</v>
      </c>
      <c r="K3" s="96" t="str">
        <f>VLOOKUP(A3,'Master List Resources&amp;Referrals'!A:K,11,FALSE)</f>
        <v>24/7</v>
      </c>
    </row>
    <row r="4" spans="1:12" ht="139.5" x14ac:dyDescent="0.35">
      <c r="A4" s="98" t="s">
        <v>189</v>
      </c>
      <c r="B4" s="96" t="str">
        <f>VLOOKUP(A4,'Master List Resources&amp;Referrals'!A:K,2,FALSE)</f>
        <v>Peer-Lead Crisis Hotline for Police Officers (active, previous, or retired) and their family members. Run entirely by Police Officers and their Family Members.</v>
      </c>
      <c r="C4" s="96">
        <f>VLOOKUP(A4,'Master List Resources&amp;Referrals'!A:K,3,FALSE)</f>
        <v>0</v>
      </c>
      <c r="D4" s="96">
        <f>VLOOKUP(A4,'Master List Resources&amp;Referrals'!A:K,4,FALSE)</f>
        <v>0</v>
      </c>
      <c r="E4" s="96">
        <f>VLOOKUP(A4,'Master List Resources&amp;Referrals'!A:K,5,FALSE)</f>
        <v>0</v>
      </c>
      <c r="F4" s="96">
        <f>VLOOKUP(A4,'Master List Resources&amp;Referrals'!A:K,6,FALSE)</f>
        <v>0</v>
      </c>
      <c r="G4" s="96">
        <f>VLOOKUP(A4,'Master List Resources&amp;Referrals'!A:K,7,FALSE)</f>
        <v>0</v>
      </c>
      <c r="H4" s="97" t="str">
        <f>VLOOKUP(A4,'Master List Resources&amp;Referrals'!A:K,8,FALSE)</f>
        <v>24/7 Hotline Calls: 
1-800-COPLINE
1-800-267-5463
Non-COPLINE calls:
1-732-577-8300 Ext. 8</v>
      </c>
      <c r="I4" s="96">
        <f>VLOOKUP(A4,'Master List Resources&amp;Referrals'!A:K,9,FALSE)</f>
        <v>0</v>
      </c>
      <c r="J4" s="96" t="str">
        <f>VLOOKUP(A4,'Master List Resources&amp;Referrals'!A:K,10,FALSE)</f>
        <v>https://www.copline.org/</v>
      </c>
      <c r="K4" s="96" t="str">
        <f>VLOOKUP(A4,'Master List Resources&amp;Referrals'!A:K,11,FALSE)</f>
        <v>COPLINE® IS OPERATIONAL 24 HOURS A DAY / 7 DAYS A WEEK
Calls will be answered by a Retired Active Peer Listener - All calls and emails are strictly 100% CONFIDENTIAL
COPLINE®  has earned the trust of the Law Enforcement community by providing active listening through a hotline by maintaining complete confidentiality as well as anonymity if the caller chooses. We train competent, confident, committed, and compassionate retired officers to engage with callers on the daily stressors officers and their family members experience.</v>
      </c>
    </row>
    <row r="5" spans="1:12" ht="31" x14ac:dyDescent="0.35">
      <c r="A5" s="95" t="s">
        <v>209</v>
      </c>
      <c r="B5" s="96" t="str">
        <f>VLOOKUP(A5,'Master List Resources&amp;Referrals'!A:K,2,FALSE)</f>
        <v>Helpline for First Responders</v>
      </c>
      <c r="C5" s="96">
        <f>VLOOKUP(A5,'Master List Resources&amp;Referrals'!A:K,3,FALSE)</f>
        <v>0</v>
      </c>
      <c r="D5" s="96">
        <f>VLOOKUP(A5,'Master List Resources&amp;Referrals'!A:K,4,FALSE)</f>
        <v>0</v>
      </c>
      <c r="E5" s="96">
        <f>VLOOKUP(A5,'Master List Resources&amp;Referrals'!A:K,5,FALSE)</f>
        <v>0</v>
      </c>
      <c r="F5" s="96">
        <f>VLOOKUP(A5,'Master List Resources&amp;Referrals'!A:K,6,FALSE)</f>
        <v>0</v>
      </c>
      <c r="G5" s="96">
        <f>VLOOKUP(A5,'Master List Resources&amp;Referrals'!A:K,7,FALSE)</f>
        <v>0</v>
      </c>
      <c r="H5" s="97" t="str">
        <f>VLOOKUP(A5,'Master List Resources&amp;Referrals'!A:K,8,FALSE)</f>
        <v>Text BADGE or 741-741</v>
      </c>
      <c r="I5" s="96">
        <f>VLOOKUP(A5,'Master List Resources&amp;Referrals'!A:K,9,FALSE)</f>
        <v>0</v>
      </c>
      <c r="J5" s="96">
        <f>VLOOKUP(A5,'Master List Resources&amp;Referrals'!A:K,10,FALSE)</f>
        <v>0</v>
      </c>
      <c r="K5" s="96" t="str">
        <f>VLOOKUP(A5,'Master List Resources&amp;Referrals'!A:K,11,FALSE)</f>
        <v>24/7</v>
      </c>
    </row>
    <row r="6" spans="1:12" x14ac:dyDescent="0.35">
      <c r="A6" s="95" t="s">
        <v>306</v>
      </c>
      <c r="B6" s="96" t="str">
        <f>VLOOKUP(A6,'Master List Resources&amp;Referrals'!A:K,2,FALSE)</f>
        <v>Helpline for Fire and EMS personnel</v>
      </c>
      <c r="C6" s="96">
        <f>VLOOKUP(A6,'Master List Resources&amp;Referrals'!A:K,3,FALSE)</f>
        <v>0</v>
      </c>
      <c r="D6" s="96">
        <f>VLOOKUP(A6,'Master List Resources&amp;Referrals'!A:K,4,FALSE)</f>
        <v>0</v>
      </c>
      <c r="E6" s="96">
        <f>VLOOKUP(A6,'Master List Resources&amp;Referrals'!A:K,5,FALSE)</f>
        <v>0</v>
      </c>
      <c r="F6" s="96">
        <f>VLOOKUP(A6,'Master List Resources&amp;Referrals'!A:K,6,FALSE)</f>
        <v>0</v>
      </c>
      <c r="G6" s="96">
        <f>VLOOKUP(A6,'Master List Resources&amp;Referrals'!A:K,7,FALSE)</f>
        <v>0</v>
      </c>
      <c r="H6" s="97">
        <f>VLOOKUP(A6,'Master List Resources&amp;Referrals'!A:K,8,FALSE)</f>
        <v>8667313473</v>
      </c>
      <c r="I6" s="96">
        <f>VLOOKUP(A6,'Master List Resources&amp;Referrals'!A:K,9,FALSE)</f>
        <v>0</v>
      </c>
      <c r="J6" s="96">
        <f>VLOOKUP(A6,'Master List Resources&amp;Referrals'!A:K,10,FALSE)</f>
        <v>0</v>
      </c>
      <c r="K6" s="96" t="str">
        <f>VLOOKUP(A6,'Master List Resources&amp;Referrals'!A:K,11,FALSE)</f>
        <v>24/7</v>
      </c>
    </row>
    <row r="7" spans="1:12" ht="232.5" x14ac:dyDescent="0.35">
      <c r="A7" s="98" t="s">
        <v>318</v>
      </c>
      <c r="B7" s="96" t="str">
        <f>VLOOKUP(A7,'Master List Resources&amp;Referrals'!A:K,2,FALSE)</f>
        <v>FREE 3-Day Retreats for First Responders and their Significant Other. Participants provide their own transportation. (Retreats are in Ohio)</v>
      </c>
      <c r="C7" s="96">
        <f>VLOOKUP(A7,'Master List Resources&amp;Referrals'!A:K,3,FALSE)</f>
        <v>0</v>
      </c>
      <c r="D7" s="96">
        <f>VLOOKUP(A7,'Master List Resources&amp;Referrals'!A:K,4,FALSE)</f>
        <v>0</v>
      </c>
      <c r="E7" s="96">
        <f>VLOOKUP(A7,'Master List Resources&amp;Referrals'!A:K,5,FALSE)</f>
        <v>0</v>
      </c>
      <c r="F7" s="96">
        <f>VLOOKUP(A7,'Master List Resources&amp;Referrals'!A:K,6,FALSE)</f>
        <v>0</v>
      </c>
      <c r="G7" s="96">
        <f>VLOOKUP(A7,'Master List Resources&amp;Referrals'!A:K,7,FALSE)</f>
        <v>0</v>
      </c>
      <c r="H7" s="97" t="str">
        <f>VLOOKUP(A7,'Master List Resources&amp;Referrals'!A:K,8,FALSE)</f>
        <v>614-271-4981</v>
      </c>
      <c r="I7" s="96">
        <f>VLOOKUP(A7,'Master List Resources&amp;Referrals'!A:K,9,FALSE)</f>
        <v>0</v>
      </c>
      <c r="J7" s="96" t="str">
        <f>VLOOKUP(A7,'Master List Resources&amp;Referrals'!A:K,10,FALSE)</f>
        <v>https://firstrespondersbridge.org/</v>
      </c>
      <c r="K7" s="96" t="str">
        <f>VLOOKUP(A7,'Master List Resources&amp;Referrals'!A:K,11,FALSE)</f>
        <v>The retreats are held at hotels and conference centers across the State of Ohio. They provide great lodging, food, meeting rooms and activities that meet our needs.
Keynote, peer and clinician speakers, relaxing activities for First Responders and their significant other to help them find hope and healing. Depending on the location of each particular retreat, couples can expect activities such as group yoga (voluntary), chair massages, indoor/outdoor swimming, fitness room, sauna, and many more. Our goal is to not only heal the First Responder but the family unit as well.
Retreats are free of cost. The retreat, lodging, food and activities are all paid for with donations from our caring, thoughtful sponsors who value and appreciate our First Responder heroes. All you have to pay for is the transportation to get to and from the retreat.</v>
      </c>
      <c r="L7" s="3"/>
    </row>
    <row r="8" spans="1:12" ht="77.5" x14ac:dyDescent="0.35">
      <c r="A8" s="95" t="s">
        <v>330</v>
      </c>
      <c r="B8" s="96" t="str">
        <f>VLOOKUP(A8,'Master List Resources&amp;Referrals'!A:K,2,FALSE)</f>
        <v>Mental Health specifically for First Responders (Police, EMS, Fire, Dispatch, Corrections) and their families.</v>
      </c>
      <c r="C8" s="96">
        <f>VLOOKUP(A8,'Master List Resources&amp;Referrals'!A:K,3,FALSE)</f>
        <v>0</v>
      </c>
      <c r="D8" s="96">
        <f>VLOOKUP(A8,'Master List Resources&amp;Referrals'!A:K,4,FALSE)</f>
        <v>0</v>
      </c>
      <c r="E8" s="96">
        <f>VLOOKUP(A8,'Master List Resources&amp;Referrals'!A:K,5,FALSE)</f>
        <v>0</v>
      </c>
      <c r="F8" s="96">
        <f>VLOOKUP(A8,'Master List Resources&amp;Referrals'!A:K,6,FALSE)</f>
        <v>0</v>
      </c>
      <c r="G8" s="96">
        <f>VLOOKUP(A8,'Master List Resources&amp;Referrals'!A:K,7,FALSE)</f>
        <v>0</v>
      </c>
      <c r="H8" s="97" t="str">
        <f>VLOOKUP(A8,'Master List Resources&amp;Referrals'!A:K,8,FALSE)</f>
        <v>833-34-STRONG
833-347-87664</v>
      </c>
      <c r="I8" s="96">
        <f>VLOOKUP(A8,'Master List Resources&amp;Referrals'!A:K,9,FALSE)</f>
        <v>0</v>
      </c>
      <c r="J8" s="96" t="str">
        <f>VLOOKUP(A8,'Master List Resources&amp;Referrals'!A:K,10,FALSE)</f>
        <v>https://fst5.org/</v>
      </c>
      <c r="K8" s="96" t="str">
        <f>VLOOKUP(A8,'Master List Resources&amp;Referrals'!A:K,11,FALSE)</f>
        <v>This website, created by first responders and mental health experts together, provides 24/7 live support, effective resources, and cutting-edge services to prevent and alleviate PTSD, anxiety, depression, and other frontline work-related mental health challenges.</v>
      </c>
    </row>
    <row r="9" spans="1:12" x14ac:dyDescent="0.35">
      <c r="A9" s="95" t="s">
        <v>363</v>
      </c>
      <c r="B9" s="96" t="str">
        <f>VLOOKUP(A9,'Master List Resources&amp;Referrals'!A:K,2,FALSE)</f>
        <v>Hotline for Firefighters Only</v>
      </c>
      <c r="C9" s="96">
        <f>VLOOKUP(A9,'Master List Resources&amp;Referrals'!A:K,3,FALSE)</f>
        <v>0</v>
      </c>
      <c r="D9" s="96">
        <f>VLOOKUP(A9,'Master List Resources&amp;Referrals'!A:K,4,FALSE)</f>
        <v>0</v>
      </c>
      <c r="E9" s="96">
        <f>VLOOKUP(A9,'Master List Resources&amp;Referrals'!A:K,5,FALSE)</f>
        <v>0</v>
      </c>
      <c r="F9" s="96">
        <f>VLOOKUP(A9,'Master List Resources&amp;Referrals'!A:K,6,FALSE)</f>
        <v>0</v>
      </c>
      <c r="G9" s="96">
        <f>VLOOKUP(A9,'Master List Resources&amp;Referrals'!A:K,7,FALSE)</f>
        <v>0</v>
      </c>
      <c r="H9" s="97" t="str">
        <f>VLOOKUP(A9,'Master List Resources&amp;Referrals'!A:K,8,FALSE)</f>
        <v>866-965-3074</v>
      </c>
      <c r="I9" s="96">
        <f>VLOOKUP(A9,'Master List Resources&amp;Referrals'!A:K,9,FALSE)</f>
        <v>0</v>
      </c>
      <c r="J9" s="96">
        <f>VLOOKUP(A9,'Master List Resources&amp;Referrals'!A:K,10,FALSE)</f>
        <v>0</v>
      </c>
      <c r="K9" s="96" t="str">
        <f>VLOOKUP(A9,'Master List Resources&amp;Referrals'!A:K,11,FALSE)</f>
        <v>24/7 Completely Confidential</v>
      </c>
    </row>
    <row r="10" spans="1:12" ht="31" x14ac:dyDescent="0.35">
      <c r="A10" s="95" t="s">
        <v>367</v>
      </c>
      <c r="B10" s="96" t="str">
        <f>VLOOKUP(A10,'Master List Resources&amp;Referrals'!A:K,2,FALSE)</f>
        <v>Mental Health and PTSD Hotline for Firefighters Only.</v>
      </c>
      <c r="C10" s="96">
        <f>VLOOKUP(A10,'Master List Resources&amp;Referrals'!A:K,3,FALSE)</f>
        <v>0</v>
      </c>
      <c r="D10" s="96">
        <f>VLOOKUP(A10,'Master List Resources&amp;Referrals'!A:K,4,FALSE)</f>
        <v>0</v>
      </c>
      <c r="E10" s="96">
        <f>VLOOKUP(A10,'Master List Resources&amp;Referrals'!A:K,5,FALSE)</f>
        <v>0</v>
      </c>
      <c r="F10" s="96">
        <f>VLOOKUP(A10,'Master List Resources&amp;Referrals'!A:K,6,FALSE)</f>
        <v>0</v>
      </c>
      <c r="G10" s="96">
        <f>VLOOKUP(A10,'Master List Resources&amp;Referrals'!A:K,7,FALSE)</f>
        <v>0</v>
      </c>
      <c r="H10" s="97" t="str">
        <f>VLOOKUP(A10,'Master List Resources&amp;Referrals'!A:K,8,FALSE)</f>
        <v>866-558-0597</v>
      </c>
      <c r="I10" s="96">
        <f>VLOOKUP(A10,'Master List Resources&amp;Referrals'!A:K,9,FALSE)</f>
        <v>0</v>
      </c>
      <c r="J10" s="96">
        <f>VLOOKUP(A10,'Master List Resources&amp;Referrals'!A:K,10,FALSE)</f>
        <v>0</v>
      </c>
      <c r="K10" s="96" t="str">
        <f>VLOOKUP(A10,'Master List Resources&amp;Referrals'!A:K,11,FALSE)</f>
        <v>24/7</v>
      </c>
    </row>
    <row r="11" spans="1:12" ht="31" x14ac:dyDescent="0.35">
      <c r="A11" s="95" t="s">
        <v>533</v>
      </c>
      <c r="B11" s="96" t="str">
        <f>VLOOKUP(A11,'Master List Resources&amp;Referrals'!A:K,2,FALSE)</f>
        <v>Mental Health Training for Police Officers</v>
      </c>
      <c r="C11" s="96">
        <f>VLOOKUP(A11,'Master List Resources&amp;Referrals'!A:K,3,FALSE)</f>
        <v>0</v>
      </c>
      <c r="D11" s="96">
        <f>VLOOKUP(A11,'Master List Resources&amp;Referrals'!A:K,4,FALSE)</f>
        <v>0</v>
      </c>
      <c r="E11" s="96">
        <f>VLOOKUP(A11,'Master List Resources&amp;Referrals'!A:K,5,FALSE)</f>
        <v>0</v>
      </c>
      <c r="F11" s="96">
        <f>VLOOKUP(A11,'Master List Resources&amp;Referrals'!A:K,6,FALSE)</f>
        <v>0</v>
      </c>
      <c r="G11" s="96">
        <f>VLOOKUP(A11,'Master List Resources&amp;Referrals'!A:K,7,FALSE)</f>
        <v>0</v>
      </c>
      <c r="H11" s="97">
        <f>VLOOKUP(A11,'Master List Resources&amp;Referrals'!A:K,8,FALSE)</f>
        <v>0</v>
      </c>
      <c r="I11" s="96" t="str">
        <f>VLOOKUP(A11,'Master List Resources&amp;Referrals'!A:K,9,FALSE)</f>
        <v>kfischer@namimi.org</v>
      </c>
      <c r="J11" s="96" t="str">
        <f>VLOOKUP(A11,'Master List Resources&amp;Referrals'!A:K,10,FALSE)</f>
        <v>https://namimi.org/</v>
      </c>
      <c r="K11" s="96" t="str">
        <f>VLOOKUP(A11,'Master List Resources&amp;Referrals'!A:K,11,FALSE)</f>
        <v>Kevin Fischer - Director of NAMI Michigan
Provides training to Police Officers</v>
      </c>
    </row>
    <row r="12" spans="1:12" ht="31" x14ac:dyDescent="0.35">
      <c r="A12" s="95" t="s">
        <v>677</v>
      </c>
      <c r="B12" s="96" t="str">
        <f>VLOOKUP(A12,'Master List Resources&amp;Referrals'!A:K,2,FALSE)</f>
        <v>Helpline for those suffering PTSD</v>
      </c>
      <c r="C12" s="96">
        <f>VLOOKUP(A12,'Master List Resources&amp;Referrals'!A:K,3,FALSE)</f>
        <v>0</v>
      </c>
      <c r="D12" s="96">
        <f>VLOOKUP(A12,'Master List Resources&amp;Referrals'!A:K,4,FALSE)</f>
        <v>0</v>
      </c>
      <c r="E12" s="96">
        <f>VLOOKUP(A12,'Master List Resources&amp;Referrals'!A:K,5,FALSE)</f>
        <v>0</v>
      </c>
      <c r="F12" s="96">
        <f>VLOOKUP(A12,'Master List Resources&amp;Referrals'!A:K,6,FALSE)</f>
        <v>0</v>
      </c>
      <c r="G12" s="96">
        <f>VLOOKUP(A12,'Master List Resources&amp;Referrals'!A:K,7,FALSE)</f>
        <v>0</v>
      </c>
      <c r="H12" s="97" t="str">
        <f>VLOOKUP(A12,'Master List Resources&amp;Referrals'!A:K,8,FALSE)</f>
        <v>877-717-PTSD
877-717-7873</v>
      </c>
      <c r="I12" s="96">
        <f>VLOOKUP(A12,'Master List Resources&amp;Referrals'!A:K,9,FALSE)</f>
        <v>0</v>
      </c>
      <c r="J12" s="96">
        <f>VLOOKUP(A12,'Master List Resources&amp;Referrals'!A:K,10,FALSE)</f>
        <v>0</v>
      </c>
      <c r="K12" s="96" t="str">
        <f>VLOOKUP(A12,'Master List Resources&amp;Referrals'!A:K,11,FALSE)</f>
        <v>Business Hours</v>
      </c>
    </row>
    <row r="13" spans="1:12" ht="139.5" x14ac:dyDescent="0.35">
      <c r="A13" s="99" t="s">
        <v>811</v>
      </c>
      <c r="B13" s="96" t="str">
        <f>VLOOKUP(A13,'Master List Resources&amp;Referrals'!A:K,2,FALSE)</f>
        <v>For wounded and disabled Law Enforcement Officers (active or retired) and their families. Crisis Line, Peer Support, Assistance, Advocacy, Community Outreach &amp; Education</v>
      </c>
      <c r="C13" s="96">
        <f>VLOOKUP(A13,'Master List Resources&amp;Referrals'!A:K,3,FALSE)</f>
        <v>0</v>
      </c>
      <c r="D13" s="96">
        <f>VLOOKUP(A13,'Master List Resources&amp;Referrals'!A:K,4,FALSE)</f>
        <v>0</v>
      </c>
      <c r="E13" s="96">
        <f>VLOOKUP(A13,'Master List Resources&amp;Referrals'!A:K,5,FALSE)</f>
        <v>0</v>
      </c>
      <c r="F13" s="96">
        <f>VLOOKUP(A13,'Master List Resources&amp;Referrals'!A:K,6,FALSE)</f>
        <v>0</v>
      </c>
      <c r="G13" s="96">
        <f>VLOOKUP(A13,'Master List Resources&amp;Referrals'!A:K,7,FALSE)</f>
        <v>0</v>
      </c>
      <c r="H13" s="97" t="str">
        <f>VLOOKUP(A13,'Master List Resources&amp;Referrals'!A:K,8,FALSE)</f>
        <v>24/7 Immediate Assistance:
833-TWB-TALK
(833-892-8255)
TEXT "BLUE" TO 877-810-0911</v>
      </c>
      <c r="I13" s="96" t="str">
        <f>VLOOKUP(A13,'Master List Resources&amp;Referrals'!A:K,9,FALSE)</f>
        <v>info@thewoundedblue.org</v>
      </c>
      <c r="J13" s="96" t="str">
        <f>VLOOKUP(A13,'Master List Resources&amp;Referrals'!A:K,10,FALSE)</f>
        <v>https://thewoundedblue.org/</v>
      </c>
      <c r="K13" s="96" t="str">
        <f>VLOOKUP(A13,'Master List Resources&amp;Referrals'!A:K,11,FALSE)</f>
        <v>The Wounded Blue’s Mission is to improve the lives of injured and disabled Law Enforcement Officers through Support, Education, Assistance and Legislative Advocacy.
We can de-stigmatize mental health within the law enforcement community through Leadership, Education, Advocacy and Dedication to America’s Law Enforcement Officers.
Through The Wounded Blue’s Peer Support Advocate Program, Community Outreach &amp; Education, the Wounded Blue will ensure that you are NEVER FORGOTTEN and NEVER ALONE.</v>
      </c>
      <c r="L13" s="3"/>
    </row>
    <row r="14" spans="1:12" x14ac:dyDescent="0.35">
      <c r="A14" s="95"/>
      <c r="B14" s="96" t="e">
        <f>VLOOKUP(A14,'Master List Resources&amp;Referrals'!A:K,2,FALSE)</f>
        <v>#N/A</v>
      </c>
      <c r="C14" s="96" t="e">
        <f>VLOOKUP(A14,'Master List Resources&amp;Referrals'!A:K,3,FALSE)</f>
        <v>#N/A</v>
      </c>
      <c r="D14" s="96" t="e">
        <f>VLOOKUP(A14,'Master List Resources&amp;Referrals'!A:K,4,FALSE)</f>
        <v>#N/A</v>
      </c>
      <c r="E14" s="96" t="e">
        <f>VLOOKUP(A14,'Master List Resources&amp;Referrals'!A:K,5,FALSE)</f>
        <v>#N/A</v>
      </c>
      <c r="F14" s="96" t="e">
        <f>VLOOKUP(A14,'Master List Resources&amp;Referrals'!A:K,6,FALSE)</f>
        <v>#N/A</v>
      </c>
      <c r="G14" s="96" t="e">
        <f>VLOOKUP(A14,'Master List Resources&amp;Referrals'!A:K,7,FALSE)</f>
        <v>#N/A</v>
      </c>
      <c r="H14" s="97" t="e">
        <f>VLOOKUP(A14,'Master List Resources&amp;Referrals'!A:K,8,FALSE)</f>
        <v>#N/A</v>
      </c>
      <c r="I14" s="96" t="e">
        <f>VLOOKUP(A14,'Master List Resources&amp;Referrals'!A:K,9,FALSE)</f>
        <v>#N/A</v>
      </c>
      <c r="J14" s="96" t="e">
        <f>VLOOKUP(A14,'Master List Resources&amp;Referrals'!A:K,10,FALSE)</f>
        <v>#N/A</v>
      </c>
      <c r="K14" s="96" t="e">
        <f>VLOOKUP(A14,'Master List Resources&amp;Referrals'!A:K,11,FALSE)</f>
        <v>#N/A</v>
      </c>
    </row>
  </sheetData>
  <autoFilter ref="A1:K1" xr:uid="{C987498C-B0E0-440E-9F0F-FDE43503BC87}"/>
  <sortState xmlns:xlrd2="http://schemas.microsoft.com/office/spreadsheetml/2017/richdata2" ref="A2:L14">
    <sortCondition ref="A2:A1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F5E4A-9C32-4B30-B686-15CE90873C84}">
  <sheetPr>
    <pageSetUpPr fitToPage="1"/>
  </sheetPr>
  <dimension ref="A1:E48"/>
  <sheetViews>
    <sheetView showGridLines="0" showRowColHeaders="0" workbookViewId="0">
      <pane xSplit="1" ySplit="1" topLeftCell="B2" activePane="bottomRight" state="frozen"/>
      <selection pane="topRight" activeCell="B1" sqref="B1"/>
      <selection pane="bottomLeft" activeCell="A2" sqref="A2"/>
      <selection pane="bottomRight" sqref="A1:E1"/>
    </sheetView>
  </sheetViews>
  <sheetFormatPr defaultColWidth="8.75" defaultRowHeight="15.5" x14ac:dyDescent="0.35"/>
  <cols>
    <col min="1" max="1" width="21.75" style="3" customWidth="1"/>
    <col min="2" max="2" width="55.25" style="3" customWidth="1"/>
    <col min="3" max="3" width="32.58203125" style="3" customWidth="1"/>
    <col min="4" max="5" width="36.25" style="3" customWidth="1"/>
    <col min="6" max="16384" width="8.75" style="3"/>
  </cols>
  <sheetData>
    <row r="1" spans="1:5" x14ac:dyDescent="0.35">
      <c r="A1" s="94" t="s">
        <v>966</v>
      </c>
      <c r="B1" s="94" t="s">
        <v>967</v>
      </c>
      <c r="C1" s="94" t="s">
        <v>968</v>
      </c>
      <c r="D1" s="94" t="s">
        <v>969</v>
      </c>
      <c r="E1" s="94" t="s">
        <v>10</v>
      </c>
    </row>
    <row r="2" spans="1:5" ht="31" x14ac:dyDescent="0.35">
      <c r="A2" s="143" t="s">
        <v>970</v>
      </c>
      <c r="B2" s="102"/>
      <c r="C2" s="96"/>
      <c r="D2" s="96"/>
      <c r="E2" s="96"/>
    </row>
    <row r="3" spans="1:5" ht="93" x14ac:dyDescent="0.35">
      <c r="A3" s="98" t="s">
        <v>971</v>
      </c>
      <c r="B3" s="96" t="s">
        <v>972</v>
      </c>
      <c r="C3" s="96" t="s">
        <v>973</v>
      </c>
      <c r="D3" s="100" t="s">
        <v>974</v>
      </c>
      <c r="E3" s="96" t="s">
        <v>975</v>
      </c>
    </row>
    <row r="4" spans="1:5" ht="31" x14ac:dyDescent="0.35">
      <c r="A4" s="98" t="s">
        <v>971</v>
      </c>
      <c r="B4" s="96" t="s">
        <v>976</v>
      </c>
      <c r="C4" s="96" t="s">
        <v>977</v>
      </c>
      <c r="D4" s="100" t="s">
        <v>978</v>
      </c>
      <c r="E4" s="96" t="s">
        <v>979</v>
      </c>
    </row>
    <row r="5" spans="1:5" ht="62" x14ac:dyDescent="0.35">
      <c r="A5" s="98" t="s">
        <v>971</v>
      </c>
      <c r="B5" s="96" t="s">
        <v>498</v>
      </c>
      <c r="C5" s="96" t="s">
        <v>980</v>
      </c>
      <c r="D5" s="100" t="s">
        <v>500</v>
      </c>
      <c r="E5" s="96" t="s">
        <v>501</v>
      </c>
    </row>
    <row r="6" spans="1:5" x14ac:dyDescent="0.35">
      <c r="A6" s="98" t="s">
        <v>981</v>
      </c>
      <c r="B6" s="96" t="s">
        <v>982</v>
      </c>
      <c r="C6" s="96" t="s">
        <v>983</v>
      </c>
      <c r="D6" s="96"/>
      <c r="E6" s="96"/>
    </row>
    <row r="7" spans="1:5" x14ac:dyDescent="0.35">
      <c r="A7" s="98" t="s">
        <v>984</v>
      </c>
      <c r="B7" s="96" t="s">
        <v>985</v>
      </c>
      <c r="C7" s="96" t="s">
        <v>986</v>
      </c>
      <c r="D7" s="96"/>
      <c r="E7" s="96"/>
    </row>
    <row r="8" spans="1:5" ht="31" x14ac:dyDescent="0.35">
      <c r="A8" s="98" t="s">
        <v>984</v>
      </c>
      <c r="B8" s="96" t="s">
        <v>987</v>
      </c>
      <c r="C8" s="96" t="s">
        <v>988</v>
      </c>
      <c r="D8" s="101" t="s">
        <v>989</v>
      </c>
      <c r="E8" s="96"/>
    </row>
    <row r="9" spans="1:5" x14ac:dyDescent="0.35">
      <c r="A9" s="98" t="s">
        <v>984</v>
      </c>
      <c r="B9" s="96" t="s">
        <v>990</v>
      </c>
      <c r="C9" s="96" t="s">
        <v>991</v>
      </c>
      <c r="D9" s="96"/>
      <c r="E9" s="96"/>
    </row>
    <row r="10" spans="1:5" ht="62" x14ac:dyDescent="0.35">
      <c r="A10" s="98" t="s">
        <v>984</v>
      </c>
      <c r="B10" s="96" t="s">
        <v>992</v>
      </c>
      <c r="C10" s="96" t="s">
        <v>993</v>
      </c>
      <c r="D10" s="100" t="s">
        <v>994</v>
      </c>
      <c r="E10" s="96" t="s">
        <v>995</v>
      </c>
    </row>
    <row r="11" spans="1:5" x14ac:dyDescent="0.35">
      <c r="A11" s="98" t="s">
        <v>984</v>
      </c>
      <c r="B11" s="96" t="s">
        <v>996</v>
      </c>
      <c r="C11" s="96" t="s">
        <v>997</v>
      </c>
      <c r="D11" s="96"/>
      <c r="E11" s="96"/>
    </row>
    <row r="12" spans="1:5" ht="31" x14ac:dyDescent="0.35">
      <c r="A12" s="98" t="s">
        <v>984</v>
      </c>
      <c r="B12" s="96" t="s">
        <v>998</v>
      </c>
      <c r="C12" s="96" t="s">
        <v>999</v>
      </c>
      <c r="D12" s="96"/>
      <c r="E12" s="96"/>
    </row>
    <row r="13" spans="1:5" x14ac:dyDescent="0.35">
      <c r="A13" s="98" t="s">
        <v>984</v>
      </c>
      <c r="B13" s="96" t="s">
        <v>1000</v>
      </c>
      <c r="C13" s="96" t="s">
        <v>1001</v>
      </c>
      <c r="D13" s="96"/>
      <c r="E13" s="96"/>
    </row>
    <row r="14" spans="1:5" x14ac:dyDescent="0.35">
      <c r="A14" s="98" t="s">
        <v>984</v>
      </c>
      <c r="B14" s="96" t="s">
        <v>1002</v>
      </c>
      <c r="C14" s="96" t="s">
        <v>1001</v>
      </c>
      <c r="D14" s="96"/>
      <c r="E14" s="96"/>
    </row>
    <row r="15" spans="1:5" ht="31" x14ac:dyDescent="0.35">
      <c r="A15" s="98" t="s">
        <v>984</v>
      </c>
      <c r="B15" s="96" t="s">
        <v>1003</v>
      </c>
      <c r="C15" s="96" t="s">
        <v>1004</v>
      </c>
      <c r="D15" s="96"/>
      <c r="E15" s="96"/>
    </row>
    <row r="16" spans="1:5" x14ac:dyDescent="0.35">
      <c r="A16" s="98" t="s">
        <v>984</v>
      </c>
      <c r="B16" s="96" t="s">
        <v>1005</v>
      </c>
      <c r="C16" s="96" t="s">
        <v>1006</v>
      </c>
      <c r="D16" s="96"/>
      <c r="E16" s="96"/>
    </row>
    <row r="17" spans="1:5" x14ac:dyDescent="0.35">
      <c r="A17" s="98" t="s">
        <v>984</v>
      </c>
      <c r="B17" s="96" t="s">
        <v>1007</v>
      </c>
      <c r="C17" s="96" t="s">
        <v>1008</v>
      </c>
      <c r="D17" s="96"/>
      <c r="E17" s="96"/>
    </row>
    <row r="18" spans="1:5" ht="31" x14ac:dyDescent="0.35">
      <c r="A18" s="98" t="s">
        <v>1009</v>
      </c>
      <c r="B18" s="96" t="s">
        <v>1010</v>
      </c>
      <c r="C18" s="96" t="s">
        <v>1011</v>
      </c>
      <c r="D18" s="96"/>
      <c r="E18" s="96"/>
    </row>
    <row r="19" spans="1:5" x14ac:dyDescent="0.35">
      <c r="A19" s="98" t="s">
        <v>1009</v>
      </c>
      <c r="B19" s="96" t="s">
        <v>1012</v>
      </c>
      <c r="C19" s="96" t="s">
        <v>1013</v>
      </c>
      <c r="D19" s="96"/>
      <c r="E19" s="96"/>
    </row>
    <row r="20" spans="1:5" x14ac:dyDescent="0.35">
      <c r="A20" s="98" t="s">
        <v>1009</v>
      </c>
      <c r="B20" s="96" t="s">
        <v>1014</v>
      </c>
      <c r="C20" s="96" t="s">
        <v>1015</v>
      </c>
      <c r="D20" s="96"/>
      <c r="E20" s="96"/>
    </row>
    <row r="21" spans="1:5" x14ac:dyDescent="0.35">
      <c r="A21" s="98" t="s">
        <v>1009</v>
      </c>
      <c r="B21" s="96" t="s">
        <v>1016</v>
      </c>
      <c r="C21" s="96" t="s">
        <v>1017</v>
      </c>
      <c r="D21" s="96"/>
      <c r="E21" s="96"/>
    </row>
    <row r="22" spans="1:5" x14ac:dyDescent="0.35">
      <c r="A22" s="98" t="s">
        <v>1009</v>
      </c>
      <c r="B22" s="96" t="s">
        <v>1018</v>
      </c>
      <c r="C22" s="96" t="s">
        <v>1019</v>
      </c>
      <c r="D22" s="96"/>
      <c r="E22" s="96"/>
    </row>
    <row r="23" spans="1:5" ht="31" x14ac:dyDescent="0.35">
      <c r="A23" s="98" t="s">
        <v>1009</v>
      </c>
      <c r="B23" s="96" t="s">
        <v>1020</v>
      </c>
      <c r="C23" s="96" t="s">
        <v>1021</v>
      </c>
      <c r="D23" s="96"/>
      <c r="E23" s="96"/>
    </row>
    <row r="24" spans="1:5" ht="31" x14ac:dyDescent="0.35">
      <c r="A24" s="98" t="s">
        <v>1022</v>
      </c>
      <c r="B24" s="96" t="s">
        <v>1023</v>
      </c>
      <c r="C24" s="96" t="s">
        <v>1024</v>
      </c>
      <c r="D24" s="96"/>
      <c r="E24" s="96"/>
    </row>
    <row r="25" spans="1:5" x14ac:dyDescent="0.35">
      <c r="A25" s="98" t="s">
        <v>1022</v>
      </c>
      <c r="B25" s="96" t="s">
        <v>1025</v>
      </c>
      <c r="C25" s="96" t="s">
        <v>1026</v>
      </c>
      <c r="D25" s="96"/>
      <c r="E25" s="96"/>
    </row>
    <row r="26" spans="1:5" x14ac:dyDescent="0.35">
      <c r="A26" s="98" t="s">
        <v>1027</v>
      </c>
      <c r="B26" s="96" t="s">
        <v>1028</v>
      </c>
      <c r="C26" s="96" t="s">
        <v>1029</v>
      </c>
      <c r="D26" s="96"/>
      <c r="E26" s="96"/>
    </row>
    <row r="27" spans="1:5" x14ac:dyDescent="0.35">
      <c r="A27" s="98" t="s">
        <v>1027</v>
      </c>
      <c r="B27" s="96" t="s">
        <v>1030</v>
      </c>
      <c r="C27" s="96" t="s">
        <v>1031</v>
      </c>
      <c r="D27" s="96"/>
      <c r="E27" s="96"/>
    </row>
    <row r="28" spans="1:5" x14ac:dyDescent="0.35">
      <c r="A28" s="98" t="s">
        <v>1027</v>
      </c>
      <c r="B28" s="96" t="s">
        <v>1032</v>
      </c>
      <c r="C28" s="96" t="s">
        <v>1033</v>
      </c>
      <c r="D28" s="96"/>
      <c r="E28" s="96"/>
    </row>
    <row r="29" spans="1:5" x14ac:dyDescent="0.35">
      <c r="A29" s="98" t="s">
        <v>1027</v>
      </c>
      <c r="B29" s="96" t="s">
        <v>1034</v>
      </c>
      <c r="C29" s="96" t="s">
        <v>1035</v>
      </c>
      <c r="D29" s="96"/>
      <c r="E29" s="96"/>
    </row>
    <row r="30" spans="1:5" ht="31" x14ac:dyDescent="0.35">
      <c r="A30" s="98" t="s">
        <v>1036</v>
      </c>
      <c r="B30" s="96" t="s">
        <v>1037</v>
      </c>
      <c r="C30" s="96"/>
      <c r="D30" s="96" t="s">
        <v>1038</v>
      </c>
      <c r="E30" s="96"/>
    </row>
    <row r="31" spans="1:5" ht="46.5" x14ac:dyDescent="0.35">
      <c r="A31" s="98" t="s">
        <v>1039</v>
      </c>
      <c r="B31" s="96" t="s">
        <v>1040</v>
      </c>
      <c r="C31" s="96" t="s">
        <v>1041</v>
      </c>
      <c r="D31" s="100" t="s">
        <v>1042</v>
      </c>
      <c r="E31" s="96" t="s">
        <v>1043</v>
      </c>
    </row>
    <row r="32" spans="1:5" ht="31" x14ac:dyDescent="0.35">
      <c r="A32" s="98" t="s">
        <v>1044</v>
      </c>
      <c r="B32" s="96" t="s">
        <v>1045</v>
      </c>
      <c r="C32" s="96" t="s">
        <v>1046</v>
      </c>
      <c r="D32" s="101" t="s">
        <v>1047</v>
      </c>
      <c r="E32" s="96"/>
    </row>
    <row r="33" spans="1:5" ht="46.5" x14ac:dyDescent="0.35">
      <c r="A33" s="98" t="s">
        <v>1048</v>
      </c>
      <c r="B33" s="96" t="s">
        <v>1049</v>
      </c>
      <c r="C33" s="96" t="s">
        <v>1050</v>
      </c>
      <c r="D33" s="96" t="s">
        <v>1051</v>
      </c>
      <c r="E33" s="96" t="s">
        <v>1052</v>
      </c>
    </row>
    <row r="34" spans="1:5" ht="31" x14ac:dyDescent="0.35">
      <c r="A34" s="98" t="s">
        <v>1053</v>
      </c>
      <c r="B34" s="96" t="s">
        <v>1054</v>
      </c>
      <c r="C34" s="96" t="s">
        <v>1055</v>
      </c>
      <c r="D34" s="96"/>
      <c r="E34" s="96" t="s">
        <v>1056</v>
      </c>
    </row>
    <row r="35" spans="1:5" ht="62" x14ac:dyDescent="0.35">
      <c r="A35" s="98" t="s">
        <v>1057</v>
      </c>
      <c r="B35" s="96" t="s">
        <v>1058</v>
      </c>
      <c r="C35" s="96" t="s">
        <v>1059</v>
      </c>
      <c r="D35" s="100" t="s">
        <v>688</v>
      </c>
      <c r="E35" s="96" t="s">
        <v>1060</v>
      </c>
    </row>
    <row r="36" spans="1:5" x14ac:dyDescent="0.35">
      <c r="A36" s="98" t="s">
        <v>1061</v>
      </c>
      <c r="B36" s="96" t="s">
        <v>1062</v>
      </c>
      <c r="C36" s="96" t="s">
        <v>1063</v>
      </c>
      <c r="D36" s="96"/>
      <c r="E36" s="96"/>
    </row>
    <row r="37" spans="1:5" x14ac:dyDescent="0.35">
      <c r="A37" s="98" t="s">
        <v>1061</v>
      </c>
      <c r="B37" s="96" t="s">
        <v>1064</v>
      </c>
      <c r="C37" s="96" t="s">
        <v>1065</v>
      </c>
      <c r="D37" s="96"/>
      <c r="E37" s="96"/>
    </row>
    <row r="38" spans="1:5" x14ac:dyDescent="0.35">
      <c r="A38" s="98" t="s">
        <v>1066</v>
      </c>
      <c r="B38" s="96" t="s">
        <v>1067</v>
      </c>
      <c r="C38" s="96" t="s">
        <v>1068</v>
      </c>
      <c r="D38" s="96"/>
      <c r="E38" s="96"/>
    </row>
    <row r="39" spans="1:5" ht="31" x14ac:dyDescent="0.35">
      <c r="A39" s="98" t="s">
        <v>1066</v>
      </c>
      <c r="B39" s="96" t="s">
        <v>1069</v>
      </c>
      <c r="C39" s="96" t="s">
        <v>1070</v>
      </c>
      <c r="D39" s="96"/>
      <c r="E39" s="96"/>
    </row>
    <row r="40" spans="1:5" ht="31" x14ac:dyDescent="0.35">
      <c r="A40" s="98" t="s">
        <v>1066</v>
      </c>
      <c r="B40" s="96" t="s">
        <v>1071</v>
      </c>
      <c r="C40" s="96" t="s">
        <v>1070</v>
      </c>
      <c r="D40" s="96"/>
      <c r="E40" s="96"/>
    </row>
    <row r="41" spans="1:5" ht="31" x14ac:dyDescent="0.35">
      <c r="A41" s="98" t="s">
        <v>1066</v>
      </c>
      <c r="B41" s="96" t="s">
        <v>1072</v>
      </c>
      <c r="C41" s="96" t="s">
        <v>1073</v>
      </c>
      <c r="D41" s="96"/>
      <c r="E41" s="96"/>
    </row>
    <row r="42" spans="1:5" ht="31" x14ac:dyDescent="0.35">
      <c r="A42" s="98" t="s">
        <v>1066</v>
      </c>
      <c r="B42" s="96" t="s">
        <v>1074</v>
      </c>
      <c r="C42" s="96" t="s">
        <v>1070</v>
      </c>
      <c r="D42" s="96"/>
      <c r="E42" s="96"/>
    </row>
    <row r="43" spans="1:5" x14ac:dyDescent="0.35">
      <c r="A43" s="98" t="s">
        <v>1066</v>
      </c>
      <c r="B43" s="96" t="s">
        <v>1075</v>
      </c>
      <c r="C43" s="96" t="s">
        <v>1076</v>
      </c>
      <c r="D43" s="96"/>
      <c r="E43" s="96"/>
    </row>
    <row r="44" spans="1:5" ht="31" x14ac:dyDescent="0.35">
      <c r="A44" s="98" t="s">
        <v>1066</v>
      </c>
      <c r="B44" s="96" t="s">
        <v>1077</v>
      </c>
      <c r="C44" s="96" t="s">
        <v>1070</v>
      </c>
      <c r="D44" s="96"/>
      <c r="E44" s="96"/>
    </row>
    <row r="45" spans="1:5" x14ac:dyDescent="0.35">
      <c r="A45" s="98" t="s">
        <v>1066</v>
      </c>
      <c r="B45" s="96" t="s">
        <v>1078</v>
      </c>
      <c r="C45" s="96" t="s">
        <v>1079</v>
      </c>
      <c r="D45" s="96"/>
      <c r="E45" s="96"/>
    </row>
    <row r="46" spans="1:5" ht="31" x14ac:dyDescent="0.35">
      <c r="A46" s="98" t="s">
        <v>1066</v>
      </c>
      <c r="B46" s="96" t="s">
        <v>1080</v>
      </c>
      <c r="C46" s="96" t="s">
        <v>1070</v>
      </c>
      <c r="D46" s="96"/>
      <c r="E46" s="96"/>
    </row>
    <row r="47" spans="1:5" ht="31" x14ac:dyDescent="0.35">
      <c r="A47" s="98" t="s">
        <v>1066</v>
      </c>
      <c r="B47" s="96" t="s">
        <v>1081</v>
      </c>
      <c r="C47" s="96" t="s">
        <v>1082</v>
      </c>
      <c r="D47" s="96"/>
      <c r="E47" s="96"/>
    </row>
    <row r="48" spans="1:5" ht="139.5" x14ac:dyDescent="0.35">
      <c r="A48" s="98" t="s">
        <v>1083</v>
      </c>
      <c r="B48" s="96" t="s">
        <v>1084</v>
      </c>
      <c r="C48" s="96" t="s">
        <v>547</v>
      </c>
      <c r="D48" s="101" t="s">
        <v>1085</v>
      </c>
      <c r="E48" s="96" t="s">
        <v>1086</v>
      </c>
    </row>
  </sheetData>
  <autoFilter ref="A1:E1" xr:uid="{0FCF5E4A-9C32-4B30-B686-15CE90873C84}"/>
  <sortState xmlns:xlrd2="http://schemas.microsoft.com/office/spreadsheetml/2017/richdata2" ref="A3:E48">
    <sortCondition ref="A3:A48"/>
    <sortCondition ref="B3:B48"/>
    <sortCondition ref="C3:C48"/>
  </sortState>
  <hyperlinks>
    <hyperlink ref="D30" r:id="rId1" xr:uid="{286F0809-8E93-4595-B8A4-6F6C5E4962AF}"/>
    <hyperlink ref="D33" r:id="rId2" xr:uid="{150A9C0F-57C4-43AB-BA3F-620BD89EE75F}"/>
    <hyperlink ref="D8" r:id="rId3" xr:uid="{E0DEF79D-77AA-4E6C-8252-2FC9182E038A}"/>
    <hyperlink ref="D48" r:id="rId4" xr:uid="{FDD2BA7D-0511-4910-B235-4DE348DA49C2}"/>
    <hyperlink ref="D32" r:id="rId5" xr:uid="{D5B5679D-2E59-4E8E-82EA-51A844E896F1}"/>
    <hyperlink ref="D5" r:id="rId6" xr:uid="{972A3F9D-2B45-4A03-B46B-E21C5AB9700A}"/>
    <hyperlink ref="D35" r:id="rId7" xr:uid="{9C165BA5-22BC-4D23-8CD1-8B3A8A40BAD1}"/>
    <hyperlink ref="D4" r:id="rId8" xr:uid="{A40A9FE1-F7E1-4387-BCD9-AD414AEC9A16}"/>
    <hyperlink ref="D3" r:id="rId9" xr:uid="{5124AA5A-4EAD-406C-A930-42011660286A}"/>
    <hyperlink ref="D10" r:id="rId10" xr:uid="{A0ACFEA6-AB65-4EC3-B330-3239F84E24A9}"/>
    <hyperlink ref="D31" r:id="rId11" xr:uid="{AA04F636-C405-4030-80D1-AF9EEA02FA82}"/>
  </hyperlinks>
  <printOptions gridLines="1"/>
  <pageMargins left="0.25" right="0.25" top="0.75" bottom="0.75" header="0.3" footer="0.3"/>
  <pageSetup fitToHeight="0" orientation="landscape" horizontalDpi="300" verticalDpi="300" r:id="rId1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208DD-254C-4B51-B08B-7ACEB097997A}">
  <dimension ref="A1:L9"/>
  <sheetViews>
    <sheetView showGridLines="0" showRowColHeaders="0" workbookViewId="0">
      <pane xSplit="1" ySplit="1" topLeftCell="B2" activePane="bottomRight" state="frozen"/>
      <selection pane="topRight" activeCell="B1" sqref="B1"/>
      <selection pane="bottomLeft" activeCell="A2" sqref="A2"/>
      <selection pane="bottomRight" sqref="A1:K1"/>
    </sheetView>
  </sheetViews>
  <sheetFormatPr defaultRowHeight="15.5" x14ac:dyDescent="0.35"/>
  <cols>
    <col min="1" max="1" width="38.83203125" style="13" bestFit="1" customWidth="1"/>
    <col min="2" max="2" width="33" bestFit="1" customWidth="1"/>
    <col min="3" max="3" width="20.08203125" hidden="1" customWidth="1"/>
    <col min="4" max="4" width="11.83203125" hidden="1" customWidth="1"/>
    <col min="5" max="5" width="14.08203125" hidden="1" customWidth="1"/>
    <col min="6" max="6" width="6.83203125" hidden="1" customWidth="1"/>
    <col min="7" max="7" width="10.75" hidden="1" customWidth="1"/>
    <col min="8" max="8" width="19" style="17" customWidth="1"/>
    <col min="9" max="9" width="39.5" customWidth="1"/>
    <col min="10" max="10" width="37.58203125" customWidth="1"/>
    <col min="11" max="11" width="56" customWidth="1"/>
  </cols>
  <sheetData>
    <row r="1" spans="1:12" x14ac:dyDescent="0.35">
      <c r="A1" s="103" t="s">
        <v>1087</v>
      </c>
      <c r="B1" s="103" t="s">
        <v>943</v>
      </c>
      <c r="C1" s="103" t="s">
        <v>2</v>
      </c>
      <c r="D1" s="103" t="s">
        <v>3</v>
      </c>
      <c r="E1" s="103" t="s">
        <v>4</v>
      </c>
      <c r="F1" s="103" t="s">
        <v>5</v>
      </c>
      <c r="G1" s="103" t="s">
        <v>6</v>
      </c>
      <c r="H1" s="104" t="s">
        <v>7</v>
      </c>
      <c r="I1" s="103" t="s">
        <v>8</v>
      </c>
      <c r="J1" s="103" t="s">
        <v>9</v>
      </c>
      <c r="K1" s="103" t="s">
        <v>10</v>
      </c>
      <c r="L1" s="110"/>
    </row>
    <row r="2" spans="1:12" ht="31" x14ac:dyDescent="0.35">
      <c r="A2" s="105" t="s">
        <v>171</v>
      </c>
      <c r="B2" s="106" t="str">
        <f>VLOOKUP(A2,'Master List Resources&amp;Referrals'!A:K,2,FALSE)</f>
        <v>Search and Connect to Social Care</v>
      </c>
      <c r="C2" s="106">
        <f>VLOOKUP(A2,'Master List Resources&amp;Referrals'!A:K,3,FALSE)</f>
        <v>0</v>
      </c>
      <c r="D2" s="106">
        <f>VLOOKUP(A2,'Master List Resources&amp;Referrals'!A:K,4,FALSE)</f>
        <v>0</v>
      </c>
      <c r="E2" s="106">
        <f>VLOOKUP(A2,'Master List Resources&amp;Referrals'!A:K,5,FALSE)</f>
        <v>0</v>
      </c>
      <c r="F2" s="106">
        <f>VLOOKUP(A2,'Master List Resources&amp;Referrals'!A:K,6,FALSE)</f>
        <v>0</v>
      </c>
      <c r="G2" s="106">
        <f>VLOOKUP(A2,'Master List Resources&amp;Referrals'!A:K,7,FALSE)</f>
        <v>0</v>
      </c>
      <c r="H2" s="107">
        <f>VLOOKUP(A2,'Master List Resources&amp;Referrals'!A:K,8,FALSE)</f>
        <v>0</v>
      </c>
      <c r="I2" s="106">
        <f>VLOOKUP(A2,'Master List Resources&amp;Referrals'!A:K,9,FALSE)</f>
        <v>0</v>
      </c>
      <c r="J2" s="106" t="str">
        <f>VLOOKUP(A2,'Master List Resources&amp;Referrals'!A:K,10,FALSE)</f>
        <v>https://communityresources.trinity-health.org/</v>
      </c>
      <c r="K2" s="106" t="str">
        <f>VLOOKUP(A2,'Master List Resources&amp;Referrals'!A:K,11,FALSE)</f>
        <v>Website helps find local resources by Zip Code and Type of need. Site has translation available to dozens of languages.</v>
      </c>
    </row>
    <row r="3" spans="1:12" ht="108.5" x14ac:dyDescent="0.35">
      <c r="A3" s="108" t="s">
        <v>212</v>
      </c>
      <c r="B3" s="106" t="str">
        <f>VLOOKUP(A3,'Master List Resources&amp;Referrals'!A:K,2,FALSE)</f>
        <v>Resources and Services for low-income populations. Listed in Notes section.</v>
      </c>
      <c r="C3" s="106" t="str">
        <f>VLOOKUP(A3,'Master List Resources&amp;Referrals'!A:K,3,FALSE)</f>
        <v>2424 West Grand Boulevard</v>
      </c>
      <c r="D3" s="106">
        <f>VLOOKUP(A3,'Master List Resources&amp;Referrals'!A:K,4,FALSE)</f>
        <v>0</v>
      </c>
      <c r="E3" s="106" t="str">
        <f>VLOOKUP(A3,'Master List Resources&amp;Referrals'!A:K,5,FALSE)</f>
        <v>Detroit</v>
      </c>
      <c r="F3" s="106" t="str">
        <f>VLOOKUP(A3,'Master List Resources&amp;Referrals'!A:K,6,FALSE)</f>
        <v>MI</v>
      </c>
      <c r="G3" s="106">
        <f>VLOOKUP(A3,'Master List Resources&amp;Referrals'!A:K,7,FALSE)</f>
        <v>48208</v>
      </c>
      <c r="H3" s="107" t="str">
        <f>VLOOKUP(A3,'Master List Resources&amp;Referrals'!A:K,8,FALSE)</f>
        <v>(313) 831-2000</v>
      </c>
      <c r="I3" s="106" t="str">
        <f>VLOOKUP(A3,'Master List Resources&amp;Referrals'!A:K,9,FALSE)</f>
        <v>info@crossroadsofmichigan.org</v>
      </c>
      <c r="J3" s="106" t="str">
        <f>VLOOKUP(A3,'Master List Resources&amp;Referrals'!A:K,10,FALSE)</f>
        <v>www.crossroadsofmichigan.org</v>
      </c>
      <c r="K3" s="106" t="str">
        <f>VLOOKUP(A3,'Master List Resources&amp;Referrals'!A:K,11,FALSE)</f>
        <v>Resources: Transportation (Bus Tickets), Birth certificate retrieval, Identification retrieval, Food, Clothing, Personal hygiene products, Diapers, Formula, Baby clothing.
Supports: Lifetime Opportunities for Children, Permanent Employment coaching, Crisis Reduction and Long-Term Stability, Fulfilling Immediate Needs, Weekly Hot Meals, Children’s Summer Lunch</v>
      </c>
    </row>
    <row r="4" spans="1:12" ht="217" x14ac:dyDescent="0.35">
      <c r="A4" s="95" t="s">
        <v>268</v>
      </c>
      <c r="B4" s="106" t="str">
        <f>VLOOKUP(A4,'Master List Resources&amp;Referrals'!A:K,2,FALSE)</f>
        <v>(Developing Kingdoms in Different Stages)
Free High Quality Programs In Detroit For Youth, Their Families, And Community Members</v>
      </c>
      <c r="C4" s="106" t="str">
        <f>VLOOKUP(A4,'Master List Resources&amp;Referrals'!A:K,3,FALSE)</f>
        <v>24230 W. McNichols St.</v>
      </c>
      <c r="D4" s="106">
        <f>VLOOKUP(A4,'Master List Resources&amp;Referrals'!A:K,4,FALSE)</f>
        <v>0</v>
      </c>
      <c r="E4" s="106" t="str">
        <f>VLOOKUP(A4,'Master List Resources&amp;Referrals'!A:K,5,FALSE)</f>
        <v>Detroit</v>
      </c>
      <c r="F4" s="106" t="str">
        <f>VLOOKUP(A4,'Master List Resources&amp;Referrals'!A:K,6,FALSE)</f>
        <v>MI</v>
      </c>
      <c r="G4" s="106" t="str">
        <f>VLOOKUP(A4,'Master List Resources&amp;Referrals'!A:K,7,FALSE)</f>
        <v>48219</v>
      </c>
      <c r="H4" s="107" t="str">
        <f>VLOOKUP(A4,'Master List Resources&amp;Referrals'!A:K,8,FALSE)</f>
        <v>Phone &amp; Fax: 888-294-6554</v>
      </c>
      <c r="I4" s="106" t="str">
        <f>VLOOKUP(A4,'Master List Resources&amp;Referrals'!A:K,9,FALSE)</f>
        <v>info@developingkids.org</v>
      </c>
      <c r="J4" s="106" t="str">
        <f>VLOOKUP(A4,'Master List Resources&amp;Referrals'!A:K,10,FALSE)</f>
        <v>www.developingkids.org</v>
      </c>
      <c r="K4" s="106" t="str">
        <f>VLOOKUP(A4,'Master List Resources&amp;Referrals'!A:K,11,FALSE)</f>
        <v>Youth Development
afterschool and summer camp activities for ages 5-18: College Readiness, Entrepreneurship, Life Skills &amp; Social Development, Mental Health &amp; Wellness, Community Service, Academic Enrichment &amp; Homework Help
Workforce Development
We empower individuals ages 14-24 with essential skills for a seamless entry into the professional world. Ongoing support for personal and professional growth, Summer employment opportunities, Job placements, mentorships &amp; incentives
Community Engagement
Provide Resources &amp; Referrels, Special Events &amp; Projects, Workforce Development, Support for Alumni (college, trade school, adulthood, workforce)</v>
      </c>
    </row>
    <row r="5" spans="1:12" ht="108.5" x14ac:dyDescent="0.35">
      <c r="A5" s="109" t="s">
        <v>380</v>
      </c>
      <c r="B5" s="106" t="str">
        <f>VLOOKUP(A5,'Master List Resources&amp;Referrals'!A:K,2,FALSE)</f>
        <v>Services for older adults, domestic abuse, family support, addiction, suicide prevention, counseling, community education.</v>
      </c>
      <c r="C5" s="106" t="str">
        <f>VLOOKUP(A5,'Master List Resources&amp;Referrals'!A:K,3,FALSE)</f>
        <v>West Bloomfield  Orley Building
6555 West Maple Road
Oak Park Office
Crown Pointe Office Building
25900 Greenfield Road</v>
      </c>
      <c r="D5" s="106" t="str">
        <f>VLOOKUP(A5,'Master List Resources&amp;Referrals'!A:K,4,FALSE)</f>
        <v xml:space="preserve">
Suite 405</v>
      </c>
      <c r="E5" s="106" t="str">
        <f>VLOOKUP(A5,'Master List Resources&amp;Referrals'!A:K,5,FALSE)</f>
        <v>West Bloomfield
Oak Park</v>
      </c>
      <c r="F5" s="106" t="str">
        <f>VLOOKUP(A5,'Master List Resources&amp;Referrals'!A:K,6,FALSE)</f>
        <v>MI</v>
      </c>
      <c r="G5" s="106" t="str">
        <f>VLOOKUP(A5,'Master List Resources&amp;Referrals'!A:K,7,FALSE)</f>
        <v>48322
48237</v>
      </c>
      <c r="H5" s="107">
        <f>VLOOKUP(A5,'Master List Resources&amp;Referrals'!A:K,8,FALSE)</f>
        <v>2485922313</v>
      </c>
      <c r="I5" s="106" t="str">
        <f>VLOOKUP(A5,'Master List Resources&amp;Referrals'!A:K,9,FALSE)</f>
        <v>resourcecenter@jfsdetroit.org</v>
      </c>
      <c r="J5" s="106" t="str">
        <f>VLOOKUP(A5,'Master List Resources&amp;Referrals'!A:K,10,FALSE)</f>
        <v>https://www.jfsdetroit.org/</v>
      </c>
      <c r="K5" s="106" t="str">
        <f>VLOOKUP(A5,'Master List Resources&amp;Referrals'!A:K,11,FALSE)</f>
        <v>While our focus is to meet the needs of the metro Detroit Jewish community, we are honored to serve all who come through our door.</v>
      </c>
    </row>
    <row r="6" spans="1:12" ht="170.5" x14ac:dyDescent="0.35">
      <c r="A6" s="95" t="s">
        <v>415</v>
      </c>
      <c r="B6" s="106" t="str">
        <f>VLOOKUP(A6,'Master List Resources&amp;Referrals'!A:K,2,FALSE)</f>
        <v>A Campaign to alleviate poverty in Oakland County</v>
      </c>
      <c r="C6" s="106" t="str">
        <f>VLOOKUP(A6,'Master List Resources&amp;Referrals'!A:K,3,FALSE)</f>
        <v>46156 Woodward Avenue</v>
      </c>
      <c r="D6" s="106">
        <f>VLOOKUP(A6,'Master List Resources&amp;Referrals'!A:K,4,FALSE)</f>
        <v>0</v>
      </c>
      <c r="E6" s="106" t="str">
        <f>VLOOKUP(A6,'Master List Resources&amp;Referrals'!A:K,5,FALSE)</f>
        <v>Pontiac</v>
      </c>
      <c r="F6" s="106" t="str">
        <f>VLOOKUP(A6,'Master List Resources&amp;Referrals'!A:K,6,FALSE)</f>
        <v>MI</v>
      </c>
      <c r="G6" s="106" t="str">
        <f>VLOOKUP(A6,'Master List Resources&amp;Referrals'!A:K,7,FALSE)</f>
        <v>48342</v>
      </c>
      <c r="H6" s="107" t="str">
        <f>VLOOKUP(A6,'Master List Resources&amp;Referrals'!A:K,8,FALSE)</f>
        <v>Main: 248-920-6000
Emergency Shelter: 248-920-6000 x3300
Pontiac Food Pantry: 248-920-6000 x2225</v>
      </c>
      <c r="I6" s="106" t="str">
        <f>VLOOKUP(A6,'Master List Resources&amp;Referrals'!A:K,9,FALSE)</f>
        <v>Emergency Food: food@lighthousemi.org
Emergency Shelter: shelter@lighthousemi.org
Transitional Housing (Priscilla Williams): pwilliams@lighthousemi.org
Permanent Supportive Housing (Princess Staples): pstaples@lighthousemi.org
Centers for Working Families (Courtland Sargent): csargent@lighthousemi.org</v>
      </c>
      <c r="J6" s="106" t="str">
        <f>VLOOKUP(A6,'Master List Resources&amp;Referrals'!A:K,10,FALSE)</f>
        <v>https://lighthousemi.org/</v>
      </c>
      <c r="K6" s="106" t="str">
        <f>VLOOKUP(A6,'Master List Resources&amp;Referrals'!A:K,11,FALSE)</f>
        <v>Emergency Services:
Emergency Food and Supplies, Homelessness Prevention, Emergency Shelter, Runaway &amp; Homeless Youth (RHY)
Stability Services:
Rehousing Programs, Supportive Services, Transitional Housing, Permanent Supportive Housing, Centers for Working Families, Handup
Systems Change &amp; Community Development
Affordable Housing Development</v>
      </c>
    </row>
    <row r="7" spans="1:12" ht="186" x14ac:dyDescent="0.35">
      <c r="A7" s="95" t="s">
        <v>525</v>
      </c>
      <c r="B7" s="106" t="str">
        <f>VLOOKUP(A7,'Master List Resources&amp;Referrals'!A:K,2,FALSE)</f>
        <v xml:space="preserve">Mental Health Support Groups for individuals or their Families. National Alliance on Mental Illness - Metro-Oakland, Macomb, &amp; Wayne Counties. </v>
      </c>
      <c r="C7" s="106" t="str">
        <f>VLOOKUP(A7,'Master List Resources&amp;Referrals'!A:K,3,FALSE)</f>
        <v>NAMI Metro</v>
      </c>
      <c r="D7" s="106" t="str">
        <f>VLOOKUP(A7,'Master List Resources&amp;Referrals'!A:K,4,FALSE)</f>
        <v>PO Box 852</v>
      </c>
      <c r="E7" s="106" t="str">
        <f>VLOOKUP(A7,'Master List Resources&amp;Referrals'!A:K,5,FALSE)</f>
        <v>Northville</v>
      </c>
      <c r="F7" s="106" t="str">
        <f>VLOOKUP(A7,'Master List Resources&amp;Referrals'!A:K,6,FALSE)</f>
        <v>MI</v>
      </c>
      <c r="G7" s="106">
        <f>VLOOKUP(A7,'Master List Resources&amp;Referrals'!A:K,7,FALSE)</f>
        <v>48167</v>
      </c>
      <c r="H7" s="107" t="str">
        <f>VLOOKUP(A7,'Master List Resources&amp;Referrals'!A:K,8,FALSE)</f>
        <v>Helpline: 
(248) 773-2296
Admin Office:
(248) 348-7197
text “helpline” to 62640
Oakland County 
(800) 231-1127
Wayne County 
(800) 241-4949
Macomb County 
(586) 307-9100</v>
      </c>
      <c r="I7" s="106" t="str">
        <f>VLOOKUP(A7,'Master List Resources&amp;Referrals'!A:K,9,FALSE)</f>
        <v>support@namimetro.org</v>
      </c>
      <c r="J7" s="106" t="str">
        <f>VLOOKUP(A7,'Master List Resources&amp;Referrals'!A:K,10,FALSE)</f>
        <v>https://namimetro.org/</v>
      </c>
      <c r="K7" s="106" t="str">
        <f>VLOOKUP(A7,'Master List Resources&amp;Referrals'!A:K,11,FALSE)</f>
        <v>NAMI Metro is grass roots, all volunteer non-profit organization dedicated to improving the quality of life for persons with serious mental illness and their families through, advocacy, support and education.  In addition, NAMI Metro promotes research that will lead to improvements for all those diagnosed and living with a mental illness.  It is our endeavor to erase the stigma that is associated with mental illness and we will not rest until mental illness is accepted the same as any other illness.</v>
      </c>
    </row>
    <row r="8" spans="1:12" ht="46.5" x14ac:dyDescent="0.35">
      <c r="A8" s="109" t="s">
        <v>629</v>
      </c>
      <c r="B8" s="106" t="str">
        <f>VLOOKUP(A8,'Master List Resources&amp;Referrals'!A:K,2,FALSE)</f>
        <v>Food Pantry Locator</v>
      </c>
      <c r="C8" s="106" t="str">
        <f>VLOOKUP(A8,'Master List Resources&amp;Referrals'!A:K,3,FALSE)</f>
        <v>Rotating locations</v>
      </c>
      <c r="D8" s="106">
        <f>VLOOKUP(A8,'Master List Resources&amp;Referrals'!A:K,4,FALSE)</f>
        <v>0</v>
      </c>
      <c r="E8" s="106">
        <f>VLOOKUP(A8,'Master List Resources&amp;Referrals'!A:K,5,FALSE)</f>
        <v>0</v>
      </c>
      <c r="F8" s="106">
        <f>VLOOKUP(A8,'Master List Resources&amp;Referrals'!A:K,6,FALSE)</f>
        <v>0</v>
      </c>
      <c r="G8" s="106">
        <f>VLOOKUP(A8,'Master List Resources&amp;Referrals'!A:K,7,FALSE)</f>
        <v>0</v>
      </c>
      <c r="H8" s="107" t="str">
        <f>VLOOKUP(A8,'Master List Resources&amp;Referrals'!A:K,8,FALSE)</f>
        <v>866-GLEANER 
866-453-2637</v>
      </c>
      <c r="I8" s="106">
        <f>VLOOKUP(A8,'Master List Resources&amp;Referrals'!A:K,9,FALSE)</f>
        <v>0</v>
      </c>
      <c r="J8" s="106" t="str">
        <f>VLOOKUP(A8,'Master List Resources&amp;Referrals'!A:K,10,FALSE)</f>
        <v>https://pantrynet.org/</v>
      </c>
      <c r="K8" s="106" t="str">
        <f>VLOOKUP(A8,'Master List Resources&amp;Referrals'!A:K,11,FALSE)</f>
        <v>Locator tool for food pantries/food distributions by location. There is also a rotating schedule of drive-up Mobile food distributions.</v>
      </c>
    </row>
    <row r="9" spans="1:12" ht="62" x14ac:dyDescent="0.35">
      <c r="A9" s="105" t="s">
        <v>921</v>
      </c>
      <c r="B9" s="106" t="str">
        <f>VLOOKUP(A9,'Master List Resources&amp;Referrals'!A:K,2,FALSE)</f>
        <v>Food Pantry with focus on Jewish community, but available to anyone in need.</v>
      </c>
      <c r="C9" s="106" t="str">
        <f>VLOOKUP(A9,'Master List Resources&amp;Referrals'!A:K,3,FALSE)</f>
        <v>2850 W. 11 Mile Road</v>
      </c>
      <c r="D9" s="106">
        <f>VLOOKUP(A9,'Master List Resources&amp;Referrals'!A:K,4,FALSE)</f>
        <v>0</v>
      </c>
      <c r="E9" s="106" t="str">
        <f>VLOOKUP(A9,'Master List Resources&amp;Referrals'!A:K,5,FALSE)</f>
        <v>Berkley</v>
      </c>
      <c r="F9" s="106" t="str">
        <f>VLOOKUP(A9,'Master List Resources&amp;Referrals'!A:K,6,FALSE)</f>
        <v>MI</v>
      </c>
      <c r="G9" s="106">
        <f>VLOOKUP(A9,'Master List Resources&amp;Referrals'!A:K,7,FALSE)</f>
        <v>48072</v>
      </c>
      <c r="H9" s="107" t="str">
        <f>VLOOKUP(A9,'Master List Resources&amp;Referrals'!A:K,8,FALSE)</f>
        <v>(248) 548-3663</v>
      </c>
      <c r="I9" s="106" t="str">
        <f>VLOOKUP(A9,'Master List Resources&amp;Referrals'!A:K,9,FALSE)</f>
        <v>info@yadezra.org</v>
      </c>
      <c r="J9" s="106" t="str">
        <f>VLOOKUP(A9,'Master List Resources&amp;Referrals'!A:K,10,FALSE)</f>
        <v>https://www.yadezra.org/</v>
      </c>
      <c r="K9" s="106" t="str">
        <f>VLOOKUP(A9,'Master List Resources&amp;Referrals'!A:K,11,FALSE)</f>
        <v>Food Distribution, Community Giving Gardens, While their focus is on helping members of the Jewish community, anyone (regardless of religious affiliation) who states they need food will receive groceries at least once.</v>
      </c>
    </row>
  </sheetData>
  <autoFilter ref="A1:K1" xr:uid="{BFD208DD-254C-4B51-B08B-7ACEB097997A}"/>
  <sortState xmlns:xlrd2="http://schemas.microsoft.com/office/spreadsheetml/2017/richdata2" ref="A2:K9">
    <sortCondition ref="A2:A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F05A5-4617-436B-8BB2-E3AF0BAD5AF3}">
  <sheetPr>
    <pageSetUpPr fitToPage="1"/>
  </sheetPr>
  <dimension ref="A1:K19"/>
  <sheetViews>
    <sheetView showGridLines="0" showRowColHeaders="0" workbookViewId="0">
      <pane xSplit="1" ySplit="1" topLeftCell="B2" activePane="bottomRight" state="frozen"/>
      <selection pane="topRight" activeCell="B1" sqref="B1"/>
      <selection pane="bottomLeft" activeCell="A2" sqref="A2"/>
      <selection pane="bottomRight" sqref="A1:K1"/>
    </sheetView>
  </sheetViews>
  <sheetFormatPr defaultColWidth="9" defaultRowHeight="15.5" x14ac:dyDescent="0.35"/>
  <cols>
    <col min="1" max="1" width="21.83203125" style="14" customWidth="1"/>
    <col min="2" max="2" width="28.5" style="3" bestFit="1" customWidth="1"/>
    <col min="3" max="3" width="21" style="3" hidden="1" customWidth="1"/>
    <col min="4" max="4" width="10" style="3" hidden="1" customWidth="1"/>
    <col min="5" max="5" width="17.5" style="3" hidden="1" customWidth="1"/>
    <col min="6" max="7" width="0" style="3" hidden="1" customWidth="1"/>
    <col min="8" max="8" width="17.75" style="3" customWidth="1"/>
    <col min="9" max="9" width="17.5" style="3" customWidth="1"/>
    <col min="10" max="10" width="28.83203125" style="3" bestFit="1" customWidth="1"/>
    <col min="11" max="11" width="40.75" style="3" bestFit="1" customWidth="1"/>
    <col min="12" max="16384" width="9" style="3"/>
  </cols>
  <sheetData>
    <row r="1" spans="1:11" s="14" customFormat="1" x14ac:dyDescent="0.35">
      <c r="A1" s="94" t="s">
        <v>942</v>
      </c>
      <c r="B1" s="94" t="s">
        <v>943</v>
      </c>
      <c r="C1" s="94" t="s">
        <v>2</v>
      </c>
      <c r="D1" s="94" t="s">
        <v>3</v>
      </c>
      <c r="E1" s="94" t="s">
        <v>4</v>
      </c>
      <c r="F1" s="94" t="s">
        <v>5</v>
      </c>
      <c r="G1" s="94" t="s">
        <v>944</v>
      </c>
      <c r="H1" s="94" t="s">
        <v>945</v>
      </c>
      <c r="I1" s="94" t="s">
        <v>8</v>
      </c>
      <c r="J1" s="94" t="s">
        <v>9</v>
      </c>
      <c r="K1" s="94" t="s">
        <v>10</v>
      </c>
    </row>
    <row r="2" spans="1:11" s="4" customFormat="1" ht="403" x14ac:dyDescent="0.35">
      <c r="A2" s="98" t="s">
        <v>69</v>
      </c>
      <c r="B2" s="96" t="str">
        <f>VLOOKUP(A2,'Master List Resources&amp;Referrals'!A:K,2,FALSE)</f>
        <v>Basic Needs and Social Work Services for Women, Children, and Recent Refugees</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t="str">
        <f>VLOOKUP(A2,'Master List Resources&amp;Referrals'!A:K,8,FALSE)</f>
        <v>(313) 429-1245</v>
      </c>
      <c r="I2" s="96" t="str">
        <f>VLOOKUP(A2,'Master List Resources&amp;Referrals'!A:K,9,FALSE)</f>
        <v>info@zamaninternational.org</v>
      </c>
      <c r="J2" s="96" t="str">
        <f>VLOOKUP(A2,'Master List Resources&amp;Referrals'!A:K,10,FALSE)</f>
        <v>https://zamaninternational.org/basic-needs</v>
      </c>
      <c r="K2" s="96" t="str">
        <f>VLOOKUP(A2,'Master List Resources&amp;Referrals'!A:K,11,FALSE)</f>
        <v>Bayt Al-Zahra (The House of Light and Hope).
Through a strengths-based case management program, BAZ case managers aim to guide clients to set goals and connect them to a range of benefits to access food, housing, legal aide, health insurance, and childcare. Currently, the program supports client families, hosts seasonal drives; and offers integration support for refugee families. Through relationships with partner organizations throughout the region, BAZ's case management team eliminates barriers and motivates clients to secure all the benefits and services they need to live a more sustainable life.
Women seeking services through Zaman are screened using a self-sufficiency assessment to identify and prioritize their needs. They then collaborate with their BAZ caseworker to design an action plan that removes barriers to success and captures benchmarks. Through regular meetings, Zaman tracks progress in the areas of food security, housing stability, employment/finances, childcare, adult education, healthcare coverage, life skills, mobility/access to transportation, and mental wellness.</v>
      </c>
    </row>
    <row r="3" spans="1:11" s="84" customFormat="1" ht="139.5" x14ac:dyDescent="0.35">
      <c r="A3" s="98" t="s">
        <v>130</v>
      </c>
      <c r="B3" s="96" t="str">
        <f>VLOOKUP(A3,'Master List Resources&amp;Referrals'!A:K,2,FALSE)</f>
        <v>Grief Support for loss of one or all children in a multiple pregnancy (Twin, Triplet, etc.)</v>
      </c>
      <c r="C3" s="96" t="str">
        <f>VLOOKUP(A3,'Master List Resources&amp;Referrals'!A:K,3,FALSE)</f>
        <v>Center for Loss in Multiple Birth (CLIMB), Inc</v>
      </c>
      <c r="D3" s="96" t="str">
        <f>VLOOKUP(A3,'Master List Resources&amp;Referrals'!A:K,4,FALSE)</f>
        <v>P.O. Box 190401</v>
      </c>
      <c r="E3" s="96" t="str">
        <f>VLOOKUP(A3,'Master List Resources&amp;Referrals'!A:K,5,FALSE)</f>
        <v xml:space="preserve">Anchorage </v>
      </c>
      <c r="F3" s="96" t="str">
        <f>VLOOKUP(A3,'Master List Resources&amp;Referrals'!A:K,6,FALSE)</f>
        <v>AK</v>
      </c>
      <c r="G3" s="96" t="str">
        <f>VLOOKUP(A3,'Master List Resources&amp;Referrals'!A:K,7,FALSE)</f>
        <v>99519</v>
      </c>
      <c r="H3" s="97" t="str">
        <f>VLOOKUP(A3,'Master List Resources&amp;Referrals'!A:K,8,FALSE)</f>
        <v>phone/skype upon request</v>
      </c>
      <c r="I3" s="96" t="str">
        <f>VLOOKUP(A3,'Master List Resources&amp;Referrals'!A:K,9,FALSE)</f>
        <v>centerforlossinmultiplebirth@gmail.com (Jean Kollantai)</v>
      </c>
      <c r="J3" s="96" t="str">
        <f>VLOOKUP(A3,'Master List Resources&amp;Referrals'!A:K,10,FALSE)</f>
        <v>https://www.climb-support.org/</v>
      </c>
      <c r="K3" s="96" t="str">
        <f>VLOOKUP(A3,'Master List Resources&amp;Referrals'!A:K,11,FALSE)</f>
        <v>Support for parents, grandparents, siblings of loss of an infant from multiple pregnancy/birth or after. Recently added support for loss of an older twin child(ren) (including triplets, quads, other multiples) 
Website Languages:
English, En español/Spanish, En français/French, По-русски/In Russian, 用中文/In Chinese</v>
      </c>
    </row>
    <row r="4" spans="1:11" ht="46.5" x14ac:dyDescent="0.35">
      <c r="A4" s="98" t="s">
        <v>171</v>
      </c>
      <c r="B4" s="96" t="str">
        <f>VLOOKUP(A4,'Master List Resources&amp;Referrals'!A:K,2,FALSE)</f>
        <v>Search and Connect to Social Care</v>
      </c>
      <c r="C4" s="96">
        <f>VLOOKUP(A4,'Master List Resources&amp;Referrals'!A:K,3,FALSE)</f>
        <v>0</v>
      </c>
      <c r="D4" s="96">
        <f>VLOOKUP(A4,'Master List Resources&amp;Referrals'!A:K,4,FALSE)</f>
        <v>0</v>
      </c>
      <c r="E4" s="96">
        <f>VLOOKUP(A4,'Master List Resources&amp;Referrals'!A:K,5,FALSE)</f>
        <v>0</v>
      </c>
      <c r="F4" s="96">
        <f>VLOOKUP(A4,'Master List Resources&amp;Referrals'!A:K,6,FALSE)</f>
        <v>0</v>
      </c>
      <c r="G4" s="96">
        <f>VLOOKUP(A4,'Master List Resources&amp;Referrals'!A:K,7,FALSE)</f>
        <v>0</v>
      </c>
      <c r="H4" s="97">
        <f>VLOOKUP(A4,'Master List Resources&amp;Referrals'!A:K,8,FALSE)</f>
        <v>0</v>
      </c>
      <c r="I4" s="96">
        <f>VLOOKUP(A4,'Master List Resources&amp;Referrals'!A:K,9,FALSE)</f>
        <v>0</v>
      </c>
      <c r="J4" s="96" t="str">
        <f>VLOOKUP(A4,'Master List Resources&amp;Referrals'!A:K,10,FALSE)</f>
        <v>https://communityresources.trinity-health.org/</v>
      </c>
      <c r="K4" s="96" t="str">
        <f>VLOOKUP(A4,'Master List Resources&amp;Referrals'!A:K,11,FALSE)</f>
        <v>Website helps find local resources by Zip Code and Type of need. Site has translation available to dozens of languages.</v>
      </c>
    </row>
    <row r="5" spans="1:11" ht="31" x14ac:dyDescent="0.35">
      <c r="A5" s="98" t="s">
        <v>220</v>
      </c>
      <c r="B5" s="96" t="str">
        <f>VLOOKUP(A5,'Master List Resources&amp;Referrals'!A:K,2,FALSE)</f>
        <v>Baby Loss Support Group and Individual</v>
      </c>
      <c r="C5" s="96" t="str">
        <f>VLOOKUP(A5,'Master List Resources&amp;Referrals'!A:K,3,FALSE)</f>
        <v>3205 South Blvd</v>
      </c>
      <c r="D5" s="96">
        <f>VLOOKUP(A5,'Master List Resources&amp;Referrals'!A:K,4,FALSE)</f>
        <v>0</v>
      </c>
      <c r="E5" s="96" t="str">
        <f>VLOOKUP(A5,'Master List Resources&amp;Referrals'!A:K,5,FALSE)</f>
        <v>Auburn Hills</v>
      </c>
      <c r="F5" s="96" t="str">
        <f>VLOOKUP(A5,'Master List Resources&amp;Referrals'!A:K,6,FALSE)</f>
        <v>MI</v>
      </c>
      <c r="G5" s="96" t="str">
        <f>VLOOKUP(A5,'Master List Resources&amp;Referrals'!A:K,7,FALSE)</f>
        <v>48326</v>
      </c>
      <c r="H5" s="97" t="str">
        <f>VLOOKUP(A5,'Master List Resources&amp;Referrals'!A:K,8,FALSE)</f>
        <v>248-293-0070
800-712-HELP</v>
      </c>
      <c r="I5" s="96" t="str">
        <f>VLOOKUP(A5,'Master List Resources&amp;Referrals'!A:K,9,FALSE)</f>
        <v>info@crossroadscarecenter.org</v>
      </c>
      <c r="J5" s="96" t="str">
        <f>VLOOKUP(A5,'Master List Resources&amp;Referrals'!A:K,10,FALSE)</f>
        <v>https://crossroadscarecenter.org/blossm.html</v>
      </c>
      <c r="K5" s="96">
        <f>VLOOKUP(A5,'Master List Resources&amp;Referrals'!A:K,11,FALSE)</f>
        <v>0</v>
      </c>
    </row>
    <row r="6" spans="1:11" ht="62" x14ac:dyDescent="0.35">
      <c r="A6" s="98" t="s">
        <v>308</v>
      </c>
      <c r="B6" s="96" t="str">
        <f>VLOOKUP(A6,'Master List Resources&amp;Referrals'!A:K,2,FALSE)</f>
        <v>Grief Counseling and Resources for families impacted by miscarriage, stillbirth, sudden infant death.</v>
      </c>
      <c r="C6" s="96" t="str">
        <f>VLOOKUP(A6,'Master List Resources&amp;Referrals'!A:K,3,FALSE)</f>
        <v>21 Locust Avenue</v>
      </c>
      <c r="D6" s="96" t="str">
        <f>VLOOKUP(A6,'Master List Resources&amp;Referrals'!A:K,4,FALSE)</f>
        <v>Suite 2B</v>
      </c>
      <c r="E6" s="96" t="str">
        <f>VLOOKUP(A6,'Master List Resources&amp;Referrals'!A:K,5,FALSE)</f>
        <v>New Canaan</v>
      </c>
      <c r="F6" s="96" t="str">
        <f>VLOOKUP(A6,'Master List Resources&amp;Referrals'!A:K,6,FALSE)</f>
        <v>CT</v>
      </c>
      <c r="G6" s="96" t="str">
        <f>VLOOKUP(A6,'Master List Resources&amp;Referrals'!A:K,7,FALSE)</f>
        <v>06840</v>
      </c>
      <c r="H6" s="97" t="str">
        <f>VLOOKUP(A6,'Master List Resources&amp;Referrals'!A:K,8,FALSE)</f>
        <v>Grief Line: 
800-221-7437
Main: 203-966-1300</v>
      </c>
      <c r="I6" s="96" t="str">
        <f>VLOOKUP(A6,'Master List Resources&amp;Referrals'!A:K,9,FALSE)</f>
        <v>info@firstcandle.org</v>
      </c>
      <c r="J6" s="96" t="str">
        <f>VLOOKUP(A6,'Master List Resources&amp;Referrals'!A:K,10,FALSE)</f>
        <v>https://firstcandle.org/</v>
      </c>
      <c r="K6" s="96">
        <f>VLOOKUP(A6,'Master List Resources&amp;Referrals'!A:K,11,FALSE)</f>
        <v>0</v>
      </c>
    </row>
    <row r="7" spans="1:11" ht="77.5" x14ac:dyDescent="0.35">
      <c r="A7" s="98" t="s">
        <v>370</v>
      </c>
      <c r="B7" s="96" t="str">
        <f>VLOOKUP(A7,'Master List Resources&amp;Referrals'!A:K,2,FALSE)</f>
        <v>Hospice - Pediatric (infant thru young adult)</v>
      </c>
      <c r="C7" s="96">
        <f>VLOOKUP(A7,'Master List Resources&amp;Referrals'!A:K,3,FALSE)</f>
        <v>0</v>
      </c>
      <c r="D7" s="96">
        <f>VLOOKUP(A7,'Master List Resources&amp;Referrals'!A:K,4,FALSE)</f>
        <v>0</v>
      </c>
      <c r="E7" s="96">
        <f>VLOOKUP(A7,'Master List Resources&amp;Referrals'!A:K,5,FALSE)</f>
        <v>0</v>
      </c>
      <c r="F7" s="96">
        <f>VLOOKUP(A7,'Master List Resources&amp;Referrals'!A:K,6,FALSE)</f>
        <v>0</v>
      </c>
      <c r="G7" s="96">
        <f>VLOOKUP(A7,'Master List Resources&amp;Referrals'!A:K,7,FALSE)</f>
        <v>0</v>
      </c>
      <c r="H7" s="97" t="str">
        <f>VLOOKUP(A7,'Master List Resources&amp;Referrals'!A:K,8,FALSE)</f>
        <v>888-247-5704</v>
      </c>
      <c r="I7" s="96">
        <f>VLOOKUP(A7,'Master List Resources&amp;Referrals'!A:K,9,FALSE)</f>
        <v>0</v>
      </c>
      <c r="J7" s="96" t="str">
        <f>VLOOKUP(A7,'Master List Resources&amp;Referrals'!A:K,10,FALSE)</f>
        <v>https://anchors4children.org/pediatric-hospice/</v>
      </c>
      <c r="K7" s="96" t="str">
        <f>VLOOKUP(A7,'Master List Resources&amp;Referrals'!A:K,11,FALSE)</f>
        <v>Hospice for infant through young adult. Symptom management, Social, Emotional, and Spiritual support, Sibling support, Music therapy and Pet therapy, Comfort care education, Bereavement support.</v>
      </c>
    </row>
    <row r="8" spans="1:11" ht="77.5" x14ac:dyDescent="0.35">
      <c r="A8" s="98" t="s">
        <v>450</v>
      </c>
      <c r="B8" s="96" t="str">
        <f>VLOOKUP(A8,'Master List Resources&amp;Referrals'!A:K,2,FALSE)</f>
        <v>Grief resources for Pregnancy and Newborn Loss</v>
      </c>
      <c r="C8" s="96" t="str">
        <f>VLOOKUP(A8,'Master List Resources&amp;Referrals'!A:K,3,FALSE)</f>
        <v>March of Dimes National Office</v>
      </c>
      <c r="D8" s="96" t="str">
        <f>VLOOKUP(A8,'Master List Resources&amp;Referrals'!A:K,4,FALSE)</f>
        <v>1550 Crystal Dr, Suite 1300</v>
      </c>
      <c r="E8" s="96" t="str">
        <f>VLOOKUP(A8,'Master List Resources&amp;Referrals'!A:K,5,FALSE)</f>
        <v>Arlington</v>
      </c>
      <c r="F8" s="96" t="str">
        <f>VLOOKUP(A8,'Master List Resources&amp;Referrals'!A:K,6,FALSE)</f>
        <v>VA</v>
      </c>
      <c r="G8" s="96" t="str">
        <f>VLOOKUP(A8,'Master List Resources&amp;Referrals'!A:K,7,FALSE)</f>
        <v>22202</v>
      </c>
      <c r="H8" s="97" t="str">
        <f>VLOOKUP(A8,'Master List Resources&amp;Referrals'!A:K,8,FALSE)</f>
        <v>Helpline: 
1-888-663-4637 
(888-MODIMES)</v>
      </c>
      <c r="I8" s="96">
        <f>VLOOKUP(A8,'Master List Resources&amp;Referrals'!A:K,9,FALSE)</f>
        <v>0</v>
      </c>
      <c r="J8" s="96" t="str">
        <f>VLOOKUP(A8,'Master List Resources&amp;Referrals'!A:K,10,FALSE)</f>
        <v>https://www.marchofdimes.org
https://www.marchofdimes.org/find-support/topics/miscarriage-loss-grief/dealing-grief-after-death-your-baby</v>
      </c>
      <c r="K8" s="96" t="str">
        <f>VLOOKUP(A8,'Master List Resources&amp;Referrals'!A:K,11,FALSE)</f>
        <v>Will send resources to families directly impacted by perinatel losses due to miscarriage, ectopic pregnancy, stillbirth, or neonatal death.</v>
      </c>
    </row>
    <row r="9" spans="1:11" ht="409.5" x14ac:dyDescent="0.35">
      <c r="A9" s="98" t="s">
        <v>468</v>
      </c>
      <c r="B9" s="96" t="str">
        <f>VLOOKUP(A9,'Master List Resources&amp;Referrals'!A:K,2,FALSE)</f>
        <v>Free classes and tutoring for women and girls who are economically disadvantaged. Transportation to and from classes and tutoring is available for participants who need it. English and Spanish available.</v>
      </c>
      <c r="C9" s="96" t="str">
        <f>VLOOKUP(A9,'Master List Resources&amp;Referrals'!A:K,3,FALSE)</f>
        <v>1450 Howard St.</v>
      </c>
      <c r="D9" s="96">
        <f>VLOOKUP(A9,'Master List Resources&amp;Referrals'!A:K,4,FALSE)</f>
        <v>0</v>
      </c>
      <c r="E9" s="96" t="str">
        <f>VLOOKUP(A9,'Master List Resources&amp;Referrals'!A:K,5,FALSE)</f>
        <v>Detroit</v>
      </c>
      <c r="F9" s="96" t="str">
        <f>VLOOKUP(A9,'Master List Resources&amp;Referrals'!A:K,6,FALSE)</f>
        <v>MI</v>
      </c>
      <c r="G9" s="96" t="str">
        <f>VLOOKUP(A9,'Master List Resources&amp;Referrals'!A:K,7,FALSE)</f>
        <v>48216</v>
      </c>
      <c r="H9" s="97">
        <f>VLOOKUP(A9,'Master List Resources&amp;Referrals'!A:K,8,FALSE)</f>
        <v>3139635881</v>
      </c>
      <c r="I9" s="96" t="str">
        <f>VLOOKUP(A9,'Master List Resources&amp;Referrals'!A:K,9,FALSE)</f>
        <v>Carol Krumbach: ckrumback@mercyed.net</v>
      </c>
      <c r="J9" s="96" t="str">
        <f>VLOOKUP(A9,'Master List Resources&amp;Referrals'!A:K,10,FALSE)</f>
        <v>https://www.mercyed.net/
https://www.mercyed.net/womens-program
https://www.mercyed.net/girls-program</v>
      </c>
      <c r="K9" s="96" t="str">
        <f>VLOOKUP(A9,'Master List Resources&amp;Referrals'!A:K,11,FALSE)</f>
        <v>Located in the Corktown area of Detroit. 
Womens' Program - We believe that education is the key to social and economic equity. When one woman empowers herself with an education, a ripple effect of success occurs within her family and community. 
We provide:
- Adult basic education courses
- GED preparation classes 
- Onsite learning, with hybrid learning options for students who qualify
All of our classes are:
- gender-specific 
- student-centric
- free of charge
Girls' Program
Supports girls in grades 2-12 through education, leadership development, and cultural enrichment. Includes one-on-one tutoring in reading or math after school. MEP also offers a College and Career Readiness (CCR) program for college-bound 11th and 12th grade students. MEP provides girls with STEAM and leadership opportunities in the summer Emerging Leaders Program. 
MEP busca apoyar a las niñas en los grados 2-12 a través de la educación, el desarrollo del liderazgo y el enriquecimiento cultural. Los programas para niñas incluyen tutoría individual en lectura o matemáticas después de la escuela. MEP también ofrece un programa de preparación universitaria y profesional (CCR, por sus siglas en inglés) para estudiantes de 11.º y 12.º grado que están decididos a ir a la universidad. MEP brinda a las niñas STEAM y oportunidades de liderazgo en el Programa de Líderes Emergentes de verano.</v>
      </c>
    </row>
    <row r="10" spans="1:11" ht="124" x14ac:dyDescent="0.35">
      <c r="A10" s="98" t="s">
        <v>507</v>
      </c>
      <c r="B10" s="96" t="str">
        <f>VLOOKUP(A10,'Master List Resources&amp;Referrals'!A:K,2,FALSE)</f>
        <v>education, resources, and advocacy for bereaved families</v>
      </c>
      <c r="C10" s="96" t="str">
        <f>VLOOKUP(A10,'Master List Resources&amp;Referrals'!A:K,3,FALSE)</f>
        <v>511 E. John Carpenter Freeway</v>
      </c>
      <c r="D10" s="96" t="str">
        <f>VLOOKUP(A10,'Master List Resources&amp;Referrals'!A:K,4,FALSE)</f>
        <v>Suite 700</v>
      </c>
      <c r="E10" s="96" t="str">
        <f>VLOOKUP(A10,'Master List Resources&amp;Referrals'!A:K,5,FALSE)</f>
        <v>Irving</v>
      </c>
      <c r="F10" s="96" t="str">
        <f>VLOOKUP(A10,'Master List Resources&amp;Referrals'!A:K,6,FALSE)</f>
        <v>TX</v>
      </c>
      <c r="G10" s="96" t="str">
        <f>VLOOKUP(A10,'Master List Resources&amp;Referrals'!A:K,7,FALSE)</f>
        <v>75062-8187</v>
      </c>
      <c r="H10" s="97" t="str">
        <f>VLOOKUP(A10,'Master List Resources&amp;Referrals'!A:K,8,FALSE)</f>
        <v>214-744-6233
800-GET-MADD
877-ASK-MADD (877-275-6233)
24/7 Victim Help Line:
1-877-MADD-HELP
(1-877-623-3435)</v>
      </c>
      <c r="I10" s="96">
        <f>VLOOKUP(A10,'Master List Resources&amp;Referrals'!A:K,9,FALSE)</f>
        <v>0</v>
      </c>
      <c r="J10" s="96" t="str">
        <f>VLOOKUP(A10,'Master List Resources&amp;Referrals'!A:K,10,FALSE)</f>
        <v>https://madd.org/</v>
      </c>
      <c r="K10" s="96" t="str">
        <f>VLOOKUP(A10,'Master List Resources&amp;Referrals'!A:K,11,FALSE)</f>
        <v xml:space="preserve">Support for survivors of drunk or drugged driving, advocates for legislation to prevent drunk driving, and information for parents to learn ways to help prevent their children from driving drunk. </v>
      </c>
    </row>
    <row r="11" spans="1:11" ht="77.5" x14ac:dyDescent="0.35">
      <c r="A11" s="98" t="s">
        <v>667</v>
      </c>
      <c r="B11" s="96" t="str">
        <f>VLOOKUP(A11,'Master List Resources&amp;Referrals'!A:K,2,FALSE)</f>
        <v xml:space="preserve">Grief: Infant-loss due to abortion. Faith-based. </v>
      </c>
      <c r="C11" s="96">
        <f>VLOOKUP(A11,'Master List Resources&amp;Referrals'!A:K,3,FALSE)</f>
        <v>0</v>
      </c>
      <c r="D11" s="96">
        <f>VLOOKUP(A11,'Master List Resources&amp;Referrals'!A:K,4,FALSE)</f>
        <v>0</v>
      </c>
      <c r="E11" s="96">
        <f>VLOOKUP(A11,'Master List Resources&amp;Referrals'!A:K,5,FALSE)</f>
        <v>0</v>
      </c>
      <c r="F11" s="96">
        <f>VLOOKUP(A11,'Master List Resources&amp;Referrals'!A:K,6,FALSE)</f>
        <v>0</v>
      </c>
      <c r="G11" s="96">
        <f>VLOOKUP(A11,'Master List Resources&amp;Referrals'!A:K,7,FALSE)</f>
        <v>0</v>
      </c>
      <c r="H11" s="97" t="str">
        <f>VLOOKUP(A11,'Master List Resources&amp;Referrals'!A:K,8,FALSE)</f>
        <v>888-RACHEL5
 888-722-4355</v>
      </c>
      <c r="I11" s="96" t="str">
        <f>VLOOKUP(A11,'Master List Resources&amp;Referrals'!A:K,9,FALSE)</f>
        <v>projectrachel@aod.org (Detroit)
projectrachel@dioceseofsaginaw.org</v>
      </c>
      <c r="J11" s="96" t="str">
        <f>VLOOKUP(A11,'Master List Resources&amp;Referrals'!A:K,10,FALSE)</f>
        <v>https://hopeafterabortion.com/</v>
      </c>
      <c r="K11" s="96" t="str">
        <f>VLOOKUP(A11,'Master List Resources&amp;Referrals'!A:K,11,FALSE)</f>
        <v>It’s normal to grieve a pregnancy loss, including the loss of a child by abortion. It can form a hole in one’s heart, a hole so deep that sometimes it seems nothing can fill the emptiness. You are not alone.</v>
      </c>
    </row>
    <row r="12" spans="1:11" ht="62" x14ac:dyDescent="0.35">
      <c r="A12" s="98" t="s">
        <v>681</v>
      </c>
      <c r="B12" s="96" t="str">
        <f>VLOOKUP(A12,'Master List Resources&amp;Referrals'!A:K,2,FALSE)</f>
        <v>Grief: Pregnancy/Infant Loss</v>
      </c>
      <c r="C12" s="96" t="str">
        <f>VLOOKUP(A12,'Master List Resources&amp;Referrals'!A:K,3,FALSE)</f>
        <v>1420 Washington Blvd</v>
      </c>
      <c r="D12" s="96" t="str">
        <f>VLOOKUP(A12,'Master List Resources&amp;Referrals'!A:K,4,FALSE)</f>
        <v>Suite 301</v>
      </c>
      <c r="E12" s="96" t="str">
        <f>VLOOKUP(A12,'Master List Resources&amp;Referrals'!A:K,5,FALSE)</f>
        <v>Detroit</v>
      </c>
      <c r="F12" s="96" t="str">
        <f>VLOOKUP(A12,'Master List Resources&amp;Referrals'!A:K,6,FALSE)</f>
        <v>MI</v>
      </c>
      <c r="G12" s="96" t="str">
        <f>VLOOKUP(A12,'Master List Resources&amp;Referrals'!A:K,7,FALSE)</f>
        <v xml:space="preserve">48226 </v>
      </c>
      <c r="H12" s="97" t="str">
        <f>VLOOKUP(A12,'Master List Resources&amp;Referrals'!A:K,8,FALSE)</f>
        <v>313-617-9254</v>
      </c>
      <c r="I12" s="96" t="str">
        <f>VLOOKUP(A12,'Master List Resources&amp;Referrals'!A:K,9,FALSE)</f>
        <v>info@rememberingcherubs.org</v>
      </c>
      <c r="J12" s="96" t="str">
        <f>VLOOKUP(A12,'Master List Resources&amp;Referrals'!A:K,10,FALSE)</f>
        <v>https://www.rememberingcherubs.org/</v>
      </c>
      <c r="K12" s="96" t="str">
        <f>VLOOKUP(A12,'Master List Resources&amp;Referrals'!A:K,11,FALSE)</f>
        <v>"A Resource Center for Pregnancy &amp; Infant Loss." Free Resources, Care Concierge, Ongoing Toolkit for those who have lost a pregnancy or infant.</v>
      </c>
    </row>
    <row r="13" spans="1:11" ht="93" x14ac:dyDescent="0.35">
      <c r="A13" s="112" t="s">
        <v>705</v>
      </c>
      <c r="B13" s="96" t="str">
        <f>VLOOKUP(A13,'Master List Resources&amp;Referrals'!A:K,2,FALSE)</f>
        <v>Research-Based, Girl-specific program that can be used in schools for grades 5-12 to build skills and confidence.</v>
      </c>
      <c r="C13" s="96" t="str">
        <f>VLOOKUP(A13,'Master List Resources&amp;Referrals'!A:K,3,FALSE)</f>
        <v>1335 Dublin Rd</v>
      </c>
      <c r="D13" s="96" t="str">
        <f>VLOOKUP(A13,'Master List Resources&amp;Referrals'!A:K,4,FALSE)</f>
        <v>Suite 18A</v>
      </c>
      <c r="E13" s="96" t="str">
        <f>VLOOKUP(A13,'Master List Resources&amp;Referrals'!A:K,5,FALSE)</f>
        <v>Columbus</v>
      </c>
      <c r="F13" s="96" t="str">
        <f>VLOOKUP(A13,'Master List Resources&amp;Referrals'!A:K,6,FALSE)</f>
        <v>OH</v>
      </c>
      <c r="G13" s="96">
        <f>VLOOKUP(A13,'Master List Resources&amp;Referrals'!A:K,7,FALSE)</f>
        <v>43215</v>
      </c>
      <c r="H13" s="97" t="str">
        <f>VLOOKUP(A13,'Master List Resources&amp;Referrals'!A:K,8,FALSE)</f>
        <v>(614) 488-8080</v>
      </c>
      <c r="I13" s="96" t="str">
        <f>VLOOKUP(A13,'Master List Resources&amp;Referrals'!A:K,9,FALSE)</f>
        <v>angelmensing@rulingourexperiences.com
info@rulingourexperiences.com</v>
      </c>
      <c r="J13" s="96" t="str">
        <f>VLOOKUP(A13,'Master List Resources&amp;Referrals'!A:K,10,FALSE)</f>
        <v>https://www.rulingourexperiences.com/</v>
      </c>
      <c r="K13" s="96" t="str">
        <f>VLOOKUP(A13,'Master List Resources&amp;Referrals'!A:K,11,FALSE)</f>
        <v>Ruling Our eXperiences (ROX) is the national nonprofit authority on girls. We conduct large-scale national research with girls, deliver evidence-based programs in schools nationwide and equip adults to better support and empower girls.</v>
      </c>
    </row>
    <row r="14" spans="1:11" ht="155" x14ac:dyDescent="0.35">
      <c r="A14" s="99" t="s">
        <v>734</v>
      </c>
      <c r="B14" s="96" t="str">
        <f>VLOOKUP(A14,'Master List Resources&amp;Referrals'!A:K,2,FALSE)</f>
        <v>New Moms/Postpartum Support
Counseling/Therapy
Support Groups
Mental Health Testing
Addiction
Anger Management</v>
      </c>
      <c r="C14" s="96" t="str">
        <f>VLOOKUP(A14,'Master List Resources&amp;Referrals'!A:K,3,FALSE)</f>
        <v>Plymouth Office 
41100 Plymouth Road
Brighton Office
2000 Grand River Annex</v>
      </c>
      <c r="D14" s="96" t="str">
        <f>VLOOKUP(A14,'Master List Resources&amp;Referrals'!A:K,4,FALSE)</f>
        <v xml:space="preserve">Suite 110
Suite 400
</v>
      </c>
      <c r="E14" s="96" t="str">
        <f>VLOOKUP(A14,'Master List Resources&amp;Referrals'!A:K,5,FALSE)</f>
        <v>Plymouth
Brighton</v>
      </c>
      <c r="F14" s="96" t="str">
        <f>VLOOKUP(A14,'Master List Resources&amp;Referrals'!A:K,6,FALSE)</f>
        <v>MI</v>
      </c>
      <c r="G14" s="96" t="str">
        <f>VLOOKUP(A14,'Master List Resources&amp;Referrals'!A:K,7,FALSE)</f>
        <v>48170
48114</v>
      </c>
      <c r="H14" s="97">
        <f>VLOOKUP(A14,'Master List Resources&amp;Referrals'!A:K,8,FALSE)</f>
        <v>7349271201</v>
      </c>
      <c r="I14" s="96">
        <f>VLOOKUP(A14,'Master List Resources&amp;Referrals'!A:K,9,FALSE)</f>
        <v>0</v>
      </c>
      <c r="J14" s="96" t="str">
        <f>VLOOKUP(A14,'Master List Resources&amp;Referrals'!A:K,10,FALSE)</f>
        <v>https://www.solidgroundcounseling.com</v>
      </c>
      <c r="K14" s="96" t="str">
        <f>VLOOKUP(A14,'Master List Resources&amp;Referrals'!A:K,11,FALSE)</f>
        <v>Groups: Teen Support (13-17), Anxiety Support (18-25), New Moms/Postpartum Support, First Responders, Spouses of First Responders. Individual Counseling for all ages: Grief and Loss; Parenting Skills; Sexual Integrity and Abuse; Family Dynamics; Anger Management; Addictions. Testing. Low-cost or free available with Master's Level Interns for those who do not have coverage or cannot afford the regular practitioners.</v>
      </c>
    </row>
    <row r="15" spans="1:11" ht="108.5" x14ac:dyDescent="0.35">
      <c r="A15" s="98" t="s">
        <v>800</v>
      </c>
      <c r="B15" s="96" t="str">
        <f>VLOOKUP(A15,'Master List Resources&amp;Referrals'!A:K,2,FALSE)</f>
        <v>Grief support for loss of pregnancy, infant, or child.</v>
      </c>
      <c r="C15" s="96" t="str">
        <f>VLOOKUP(A15,'Master List Resources&amp;Referrals'!A:K,3,FALSE)</f>
        <v>11102 Sunrise Blvd. E.</v>
      </c>
      <c r="D15" s="96" t="str">
        <f>VLOOKUP(A15,'Master List Resources&amp;Referrals'!A:K,4,FALSE)</f>
        <v>Suite 112</v>
      </c>
      <c r="E15" s="96" t="str">
        <f>VLOOKUP(A15,'Master List Resources&amp;Referrals'!A:K,5,FALSE)</f>
        <v>Puyallup</v>
      </c>
      <c r="F15" s="96" t="str">
        <f>VLOOKUP(A15,'Master List Resources&amp;Referrals'!A:K,6,FALSE)</f>
        <v>WA</v>
      </c>
      <c r="G15" s="96" t="str">
        <f>VLOOKUP(A15,'Master List Resources&amp;Referrals'!A:K,7,FALSE)</f>
        <v>98374</v>
      </c>
      <c r="H15" s="97" t="str">
        <f>VLOOKUP(A15,'Master List Resources&amp;Referrals'!A:K,8,FALSE)</f>
        <v>253-200-0944</v>
      </c>
      <c r="I15" s="96" t="str">
        <f>VLOOKUP(A15,'Master List Resources&amp;Referrals'!A:K,9,FALSE)</f>
        <v>michiganchapter@thetearsfoundation.org
office@thetearsfoundation.org
admin@thetearsfoundation.org</v>
      </c>
      <c r="J15" s="96" t="str">
        <f>VLOOKUP(A15,'Master List Resources&amp;Referrals'!A:K,10,FALSE)</f>
        <v>https://thetearsfoundation.org/chapters/michigan-old/</v>
      </c>
      <c r="K15" s="96" t="str">
        <f>VLOOKUP(A15,'Master List Resources&amp;Referrals'!A:K,11,FALSE)</f>
        <v>Programs include: Pregnancy and Infant Loss, Angel of Hope Monuments, Emotional Support, Center For Child Loss, Funeral Assistance</v>
      </c>
    </row>
    <row r="16" spans="1:11" ht="201.5" x14ac:dyDescent="0.35">
      <c r="A16" s="98" t="s">
        <v>935</v>
      </c>
      <c r="B16" s="96" t="str">
        <f>VLOOKUP(A16,'Master List Resources&amp;Referrals'!A:K,2,FALSE)</f>
        <v>Provides for basic needs for Women and Children, followed by education and career training, and assistance entering the workforce.</v>
      </c>
      <c r="C16" s="96" t="str">
        <f>VLOOKUP(A16,'Master List Resources&amp;Referrals'!A:K,3,FALSE)</f>
        <v>26091 Trowbridge St</v>
      </c>
      <c r="D16" s="96">
        <f>VLOOKUP(A16,'Master List Resources&amp;Referrals'!A:K,4,FALSE)</f>
        <v>0</v>
      </c>
      <c r="E16" s="96" t="str">
        <f>VLOOKUP(A16,'Master List Resources&amp;Referrals'!A:K,5,FALSE)</f>
        <v>Inkster</v>
      </c>
      <c r="F16" s="96" t="str">
        <f>VLOOKUP(A16,'Master List Resources&amp;Referrals'!A:K,6,FALSE)</f>
        <v>MI</v>
      </c>
      <c r="G16" s="96" t="str">
        <f>VLOOKUP(A16,'Master List Resources&amp;Referrals'!A:K,7,FALSE)</f>
        <v>48141</v>
      </c>
      <c r="H16" s="97">
        <f>VLOOKUP(A16,'Master List Resources&amp;Referrals'!A:K,8,FALSE)</f>
        <v>3135513994</v>
      </c>
      <c r="I16" s="96" t="str">
        <f>VLOOKUP(A16,'Master List Resources&amp;Referrals'!A:K,9,FALSE)</f>
        <v>info@zamaninternational.org</v>
      </c>
      <c r="J16" s="96" t="str">
        <f>VLOOKUP(A16,'Master List Resources&amp;Referrals'!A:K,10,FALSE)</f>
        <v>https://zamaninternational.org/</v>
      </c>
      <c r="K16" s="96" t="str">
        <f>VLOOKUP(A16,'Master List Resources&amp;Referrals'!A:K,11,FALSE)</f>
        <v>A woman who enters the Hope For Humanity Center embarks on a journey from crisis, to stabilty, to sustainability that provides the opportunity to unlock her potential and overcome poverty while creating a more prosperous future for her family.
One to two years after arriving at Zaman, the goal is for these women to have the income and confidence to overcome any remaining barriers and enter a work setting, establish a business, or pursue additional education. Reaching those goals empowers them to break the cycle of poverty using their own skills and talent.</v>
      </c>
    </row>
    <row r="17" spans="8:8" x14ac:dyDescent="0.35">
      <c r="H17" s="111"/>
    </row>
    <row r="18" spans="8:8" x14ac:dyDescent="0.35">
      <c r="H18" s="111"/>
    </row>
    <row r="19" spans="8:8" x14ac:dyDescent="0.35">
      <c r="H19" s="111"/>
    </row>
  </sheetData>
  <autoFilter ref="A1:K1" xr:uid="{123F05A5-4617-436B-8BB2-E3AF0BAD5AF3}"/>
  <sortState xmlns:xlrd2="http://schemas.microsoft.com/office/spreadsheetml/2017/richdata2" ref="A2:K19">
    <sortCondition ref="A2:A19"/>
    <sortCondition ref="B2:B19"/>
  </sortState>
  <pageMargins left="0.7" right="0.7" top="0.75" bottom="0.75" header="0.3" footer="0.3"/>
  <pageSetup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F4E40-4CDE-4BB5-B844-6038FBCE6C58}">
  <sheetPr>
    <pageSetUpPr fitToPage="1"/>
  </sheetPr>
  <dimension ref="A1:M11"/>
  <sheetViews>
    <sheetView showGridLines="0" showRowColHeaders="0" workbookViewId="0">
      <pane xSplit="1" ySplit="1" topLeftCell="B2" activePane="bottomRight" state="frozen"/>
      <selection pane="topRight" activeCell="B1" sqref="B1"/>
      <selection pane="bottomLeft" activeCell="A2" sqref="A2"/>
      <selection pane="bottomRight" activeCell="A2" sqref="A2"/>
    </sheetView>
  </sheetViews>
  <sheetFormatPr defaultColWidth="8.75" defaultRowHeight="15.5" x14ac:dyDescent="0.35"/>
  <cols>
    <col min="1" max="1" width="38.83203125" style="14" bestFit="1" customWidth="1"/>
    <col min="2" max="2" width="33" style="3" bestFit="1" customWidth="1"/>
    <col min="3" max="3" width="21.08203125" style="3" hidden="1" customWidth="1"/>
    <col min="4" max="4" width="11.83203125" style="3" hidden="1" customWidth="1"/>
    <col min="5" max="5" width="14.08203125" style="3" hidden="1" customWidth="1"/>
    <col min="6" max="6" width="6.83203125" style="3" hidden="1" customWidth="1"/>
    <col min="7" max="7" width="10.75" style="3" hidden="1" customWidth="1"/>
    <col min="8" max="8" width="19" style="3" customWidth="1"/>
    <col min="9" max="9" width="39.5" style="3" customWidth="1"/>
    <col min="10" max="10" width="37.58203125" style="3" customWidth="1"/>
    <col min="11" max="11" width="56" style="3" customWidth="1"/>
    <col min="12" max="16384" width="8.75" style="3"/>
  </cols>
  <sheetData>
    <row r="1" spans="1:13" s="14" customFormat="1" x14ac:dyDescent="0.35">
      <c r="A1" s="94" t="s">
        <v>942</v>
      </c>
      <c r="B1" s="94" t="s">
        <v>943</v>
      </c>
      <c r="C1" s="94" t="s">
        <v>2</v>
      </c>
      <c r="D1" s="94" t="s">
        <v>3</v>
      </c>
      <c r="E1" s="94" t="s">
        <v>4</v>
      </c>
      <c r="F1" s="94" t="s">
        <v>5</v>
      </c>
      <c r="G1" s="94" t="s">
        <v>944</v>
      </c>
      <c r="H1" s="94" t="s">
        <v>945</v>
      </c>
      <c r="I1" s="94" t="s">
        <v>8</v>
      </c>
      <c r="J1" s="94" t="s">
        <v>9</v>
      </c>
      <c r="K1" s="94" t="s">
        <v>10</v>
      </c>
    </row>
    <row r="2" spans="1:13" s="4" customFormat="1" ht="31" x14ac:dyDescent="0.35">
      <c r="A2" s="99" t="s">
        <v>171</v>
      </c>
      <c r="B2" s="96" t="str">
        <f>VLOOKUP(A2,'Master List Resources&amp;Referrals'!A:K,2,FALSE)</f>
        <v>Search and Connect to Social Care</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f>VLOOKUP(A2,'Master List Resources&amp;Referrals'!A:K,8,FALSE)</f>
        <v>0</v>
      </c>
      <c r="I2" s="96">
        <f>VLOOKUP(A2,'Master List Resources&amp;Referrals'!A:K,9,FALSE)</f>
        <v>0</v>
      </c>
      <c r="J2" s="96" t="str">
        <f>VLOOKUP(A2,'Master List Resources&amp;Referrals'!A:K,10,FALSE)</f>
        <v>https://communityresources.trinity-health.org/</v>
      </c>
      <c r="K2" s="96" t="str">
        <f>VLOOKUP(A2,'Master List Resources&amp;Referrals'!A:K,11,FALSE)</f>
        <v>Website helps find local resources by Zip Code and Type of need. Site has translation available to dozens of languages.</v>
      </c>
    </row>
    <row r="3" spans="1:13" s="4" customFormat="1" ht="108.5" x14ac:dyDescent="0.35">
      <c r="A3" s="115" t="s">
        <v>201</v>
      </c>
      <c r="B3" s="96" t="str">
        <f>VLOOKUP(A3,'Master List Resources&amp;Referrals'!A:K,2,FALSE)</f>
        <v>Support for: Crime Victims and their Families. 
100% Anonymous Tip Line, Monetary reward for tips leading to an arrest.</v>
      </c>
      <c r="C3" s="96" t="str">
        <f>VLOOKUP(A3,'Master List Resources&amp;Referrals'!A:K,3,FALSE)</f>
        <v>18000 W. Nine Mile Rd</v>
      </c>
      <c r="D3" s="96" t="str">
        <f>VLOOKUP(A3,'Master List Resources&amp;Referrals'!A:K,4,FALSE)</f>
        <v>Suite 500</v>
      </c>
      <c r="E3" s="96" t="str">
        <f>VLOOKUP(A3,'Master List Resources&amp;Referrals'!A:K,5,FALSE)</f>
        <v>Southfield</v>
      </c>
      <c r="F3" s="96" t="str">
        <f>VLOOKUP(A3,'Master List Resources&amp;Referrals'!A:K,6,FALSE)</f>
        <v>MI</v>
      </c>
      <c r="G3" s="96">
        <f>VLOOKUP(A3,'Master List Resources&amp;Referrals'!A:K,7,FALSE)</f>
        <v>48075</v>
      </c>
      <c r="H3" s="97" t="str">
        <f>VLOOKUP(A3,'Master List Resources&amp;Referrals'!A:K,8,FALSE)</f>
        <v>Report a Crime:
1 800 SPEAK UP
(800-773-2587)
Follow-Up on a tip:
313-922-5000 x117
313-922-5000 x114</v>
      </c>
      <c r="I3" s="96" t="str">
        <f>VLOOKUP(A3,'Master List Resources&amp;Referrals'!A:K,9,FALSE)</f>
        <v>info@michiganalliance.org</v>
      </c>
      <c r="J3" s="96" t="str">
        <f>VLOOKUP(A3,'Master List Resources&amp;Referrals'!A:K,10,FALSE)</f>
        <v>https://www.1800speakup.org/</v>
      </c>
      <c r="K3" s="96" t="str">
        <f>VLOOKUP(A3,'Master List Resources&amp;Referrals'!A:K,11,FALSE)</f>
        <v>SERVICES WE PROVIDE
Posters, Door Hangers, Social Media Posts, Press Conferences, Geo-Fencing*, Billboards*, Family Support, Community Presentations, Supporting Community Resource Groups, Research Initiatives
*Note: All of our services are free except for billboard and geo-fencing.</v>
      </c>
    </row>
    <row r="4" spans="1:13" ht="93" x14ac:dyDescent="0.35">
      <c r="A4" s="98" t="s">
        <v>237</v>
      </c>
      <c r="B4" s="96" t="str">
        <f>VLOOKUP(A4,'Master List Resources&amp;Referrals'!A:K,2,FALSE)</f>
        <v>Interpreting Services, Mental Health services, The Deaf HIV Program, Domestic Violence/Sexual Assault services in ASL. For Deaf, DeafBlind, and Hard of Hearing people from children to senior citizens.</v>
      </c>
      <c r="C4" s="96" t="str">
        <f>VLOOKUP(A4,'Master List Resources&amp;Referrals'!A:K,3,FALSE)</f>
        <v>2111 Orchard Lake Road</v>
      </c>
      <c r="D4" s="96" t="str">
        <f>VLOOKUP(A4,'Master List Resources&amp;Referrals'!A:K,4,FALSE)</f>
        <v>#101</v>
      </c>
      <c r="E4" s="96" t="str">
        <f>VLOOKUP(A4,'Master List Resources&amp;Referrals'!A:K,5,FALSE)</f>
        <v>Sylvan Lake</v>
      </c>
      <c r="F4" s="96" t="str">
        <f>VLOOKUP(A4,'Master List Resources&amp;Referrals'!A:K,6,FALSE)</f>
        <v>MI</v>
      </c>
      <c r="G4" s="96" t="str">
        <f>VLOOKUP(A4,'Master List Resources&amp;Referrals'!A:K,7,FALSE)</f>
        <v>48320</v>
      </c>
      <c r="H4" s="97" t="str">
        <f>VLOOKUP(A4,'Master List Resources&amp;Referrals'!A:K,8,FALSE)</f>
        <v>Videophone: 
248-209-6437
Voice: 
248-332-3331</v>
      </c>
      <c r="I4" s="96" t="str">
        <f>VLOOKUP(A4,'Master List Resources&amp;Referrals'!A:K,9,FALSE)</f>
        <v>deafcan@deafcan.org
seniorcitizen@deafcan.org</v>
      </c>
      <c r="J4" s="96" t="str">
        <f>VLOOKUP(A4,'Master List Resources&amp;Referrals'!A:K,10,FALSE)</f>
        <v>https://www.deafcan.org/</v>
      </c>
      <c r="K4" s="96" t="str">
        <f>VLOOKUP(A4,'Master List Resources&amp;Referrals'!A:K,11,FALSE)</f>
        <v>We offer outpatient services for Deaf, DeafBlind, and Hard of  Hearing children, adolescents, and adults in Southeastern Michigan and for persons that are primary caretakers of someone in their household that is Deaf, Deaf-Blind, or Hard of Hearing. Clients will receive services from therapists fluent in American Sign Language (ASL).</v>
      </c>
      <c r="L4" s="4"/>
      <c r="M4" s="4"/>
    </row>
    <row r="5" spans="1:13" ht="170.5" x14ac:dyDescent="0.35">
      <c r="A5" s="95" t="s">
        <v>276</v>
      </c>
      <c r="B5" s="96" t="str">
        <f>VLOOKUP(A5,'Master List Resources&amp;Referrals'!A:K,2,FALSE)</f>
        <v>Crime Victim Services - for Domestic Violence, Sexual Assault</v>
      </c>
      <c r="C5" s="96">
        <f>VLOOKUP(A5,'Master List Resources&amp;Referrals'!A:K,3,FALSE)</f>
        <v>0</v>
      </c>
      <c r="D5" s="96">
        <f>VLOOKUP(A5,'Master List Resources&amp;Referrals'!A:K,4,FALSE)</f>
        <v>0</v>
      </c>
      <c r="E5" s="96">
        <f>VLOOKUP(A5,'Master List Resources&amp;Referrals'!A:K,5,FALSE)</f>
        <v>0</v>
      </c>
      <c r="F5" s="96">
        <f>VLOOKUP(A5,'Master List Resources&amp;Referrals'!A:K,6,FALSE)</f>
        <v>0</v>
      </c>
      <c r="G5" s="96">
        <f>VLOOKUP(A5,'Master List Resources&amp;Referrals'!A:K,7,FALSE)</f>
        <v>0</v>
      </c>
      <c r="H5" s="97" t="str">
        <f>VLOOKUP(A5,'Master List Resources&amp;Referrals'!A:K,8,FALSE)</f>
        <v>(877) 251-7373</v>
      </c>
      <c r="I5" s="96" t="str">
        <f>VLOOKUP(A5,'Master List Resources&amp;Referrals'!A:K,9,FALSE)</f>
        <v>Crime Victim Compensation
MDHHS-MichiganCrimeVictim@Michigan.gov
Domestic &amp; Sexual Violence Prevention &amp; Treatment Board
MDHHS-MDSVPTBMembers@Michigan.gov
Crime Victim Services Commission
MDHHS-CVSC-Members@michigan.gov
Human Trafficking Health Advisory Board
MDHHS-HTHAB@michigan.gov</v>
      </c>
      <c r="J5" s="96" t="str">
        <f>VLOOKUP(A5,'Master List Resources&amp;Referrals'!A:K,10,FALSE)</f>
        <v>https://www.michigan.gov/mdhhs/safety-injury-prev/publicsafety/crimevictims</v>
      </c>
      <c r="K5" s="96" t="str">
        <f>VLOOKUP(A5,'Master List Resources&amp;Referrals'!A:K,11,FALSE)</f>
        <v xml:space="preserve">The Division of Victim Services (DVS) provides a voice advocating for and responding to all victims of crime in Michigan. DVS administers nearly 600 contracts that fund over 200 community-based programs, Tribes, and government partners across Michigan that provide vital services to victims, such as counseling, legal and medical advocacy, emergency housing, and crime victims’ rights advocacy. The Division also provides reimbursement for sexual assault medical forensic examinations, direct compensation to victims though Michigan's Crime Victim Compensation program, and supports the statewide victim notification system (MI-VINE). </v>
      </c>
      <c r="L5" s="4"/>
      <c r="M5" s="4"/>
    </row>
    <row r="6" spans="1:13" ht="108.5" x14ac:dyDescent="0.35">
      <c r="A6" s="98" t="s">
        <v>380</v>
      </c>
      <c r="B6" s="96" t="str">
        <f>VLOOKUP(A6,'Master List Resources&amp;Referrals'!A:K,2,FALSE)</f>
        <v>Services for older adults, domestic abuse, family support, addiction, suicide prevention, counseling, community education.</v>
      </c>
      <c r="C6" s="96" t="str">
        <f>VLOOKUP(A6,'Master List Resources&amp;Referrals'!A:K,3,FALSE)</f>
        <v>West Bloomfield  Orley Building
6555 West Maple Road
Oak Park Office
Crown Pointe Office Building
25900 Greenfield Road</v>
      </c>
      <c r="D6" s="96" t="str">
        <f>VLOOKUP(A6,'Master List Resources&amp;Referrals'!A:K,4,FALSE)</f>
        <v xml:space="preserve">
Suite 405</v>
      </c>
      <c r="E6" s="96" t="str">
        <f>VLOOKUP(A6,'Master List Resources&amp;Referrals'!A:K,5,FALSE)</f>
        <v>West Bloomfield
Oak Park</v>
      </c>
      <c r="F6" s="96" t="str">
        <f>VLOOKUP(A6,'Master List Resources&amp;Referrals'!A:K,6,FALSE)</f>
        <v>MI</v>
      </c>
      <c r="G6" s="96" t="str">
        <f>VLOOKUP(A6,'Master List Resources&amp;Referrals'!A:K,7,FALSE)</f>
        <v>48322
48237</v>
      </c>
      <c r="H6" s="97">
        <f>VLOOKUP(A6,'Master List Resources&amp;Referrals'!A:K,8,FALSE)</f>
        <v>2485922313</v>
      </c>
      <c r="I6" s="96" t="str">
        <f>VLOOKUP(A6,'Master List Resources&amp;Referrals'!A:K,9,FALSE)</f>
        <v>resourcecenter@jfsdetroit.org</v>
      </c>
      <c r="J6" s="96" t="str">
        <f>VLOOKUP(A6,'Master List Resources&amp;Referrals'!A:K,10,FALSE)</f>
        <v>https://www.jfsdetroit.org/</v>
      </c>
      <c r="K6" s="96" t="str">
        <f>VLOOKUP(A6,'Master List Resources&amp;Referrals'!A:K,11,FALSE)</f>
        <v>While our focus is to meet the needs of the metro Detroit Jewish community, we are honored to serve all who come through our door.</v>
      </c>
      <c r="L6" s="4"/>
      <c r="M6" s="4"/>
    </row>
    <row r="7" spans="1:13" ht="170.5" x14ac:dyDescent="0.35">
      <c r="A7" s="95" t="s">
        <v>415</v>
      </c>
      <c r="B7" s="96" t="str">
        <f>VLOOKUP(A7,'Master List Resources&amp;Referrals'!A:K,2,FALSE)</f>
        <v>A Campaign to alleviate poverty in Oakland County</v>
      </c>
      <c r="C7" s="96" t="str">
        <f>VLOOKUP(A7,'Master List Resources&amp;Referrals'!A:K,3,FALSE)</f>
        <v>46156 Woodward Avenue</v>
      </c>
      <c r="D7" s="96">
        <f>VLOOKUP(A7,'Master List Resources&amp;Referrals'!A:K,4,FALSE)</f>
        <v>0</v>
      </c>
      <c r="E7" s="96" t="str">
        <f>VLOOKUP(A7,'Master List Resources&amp;Referrals'!A:K,5,FALSE)</f>
        <v>Pontiac</v>
      </c>
      <c r="F7" s="96" t="str">
        <f>VLOOKUP(A7,'Master List Resources&amp;Referrals'!A:K,6,FALSE)</f>
        <v>MI</v>
      </c>
      <c r="G7" s="96" t="str">
        <f>VLOOKUP(A7,'Master List Resources&amp;Referrals'!A:K,7,FALSE)</f>
        <v>48342</v>
      </c>
      <c r="H7" s="97" t="str">
        <f>VLOOKUP(A7,'Master List Resources&amp;Referrals'!A:K,8,FALSE)</f>
        <v>Main: 248-920-6000
Emergency Shelter: 248-920-6000 x3300
Pontiac Food Pantry: 248-920-6000 x2225</v>
      </c>
      <c r="I7" s="96" t="str">
        <f>VLOOKUP(A7,'Master List Resources&amp;Referrals'!A:K,9,FALSE)</f>
        <v>Emergency Food: food@lighthousemi.org
Emergency Shelter: shelter@lighthousemi.org
Transitional Housing (Priscilla Williams): pwilliams@lighthousemi.org
Permanent Supportive Housing (Princess Staples): pstaples@lighthousemi.org
Centers for Working Families (Courtland Sargent): csargent@lighthousemi.org</v>
      </c>
      <c r="J7" s="96" t="str">
        <f>VLOOKUP(A7,'Master List Resources&amp;Referrals'!A:K,10,FALSE)</f>
        <v>https://lighthousemi.org/</v>
      </c>
      <c r="K7" s="96" t="str">
        <f>VLOOKUP(A7,'Master List Resources&amp;Referrals'!A:K,11,FALSE)</f>
        <v>Emergency Services:
Emergency Food and Supplies, Homelessness Prevention, Emergency Shelter, Runaway &amp; Homeless Youth (RHY)
Stability Services:
Rehousing Programs, Supportive Services, Transitional Housing, Permanent Supportive Housing, Centers for Working Families, Handup
Systems Change &amp; Community Development
Affordable Housing Development</v>
      </c>
      <c r="L7" s="4"/>
      <c r="M7" s="4"/>
    </row>
    <row r="8" spans="1:13" ht="62" x14ac:dyDescent="0.35">
      <c r="A8" s="95" t="s">
        <v>591</v>
      </c>
      <c r="B8" s="96" t="str">
        <f>VLOOKUP(A8,'Master List Resources&amp;Referrals'!A:K,2,FALSE)</f>
        <v>Mental Health Services, Eating disorder treatment, Face to Face, Intensive Crisis Stabilization, outpatient, ages 3 and up</v>
      </c>
      <c r="C8" s="96" t="str">
        <f>VLOOKUP(A8,'Master List Resources&amp;Referrals'!A:K,3,FALSE)</f>
        <v>Multiple Locations</v>
      </c>
      <c r="D8" s="96">
        <f>VLOOKUP(A8,'Master List Resources&amp;Referrals'!A:K,4,FALSE)</f>
        <v>0</v>
      </c>
      <c r="E8" s="96">
        <f>VLOOKUP(A8,'Master List Resources&amp;Referrals'!A:K,5,FALSE)</f>
        <v>0</v>
      </c>
      <c r="F8" s="96">
        <f>VLOOKUP(A8,'Master List Resources&amp;Referrals'!A:K,6,FALSE)</f>
        <v>0</v>
      </c>
      <c r="G8" s="96">
        <f>VLOOKUP(A8,'Master List Resources&amp;Referrals'!A:K,7,FALSE)</f>
        <v>0</v>
      </c>
      <c r="H8" s="97" t="str">
        <f>VLOOKUP(A8,'Master List Resources&amp;Referrals'!A:K,8,FALSE)</f>
        <v>24/7 Emergency: 
(877) 800-1650
Non-emergency: 
(800) 395-3223</v>
      </c>
      <c r="I8" s="96">
        <f>VLOOKUP(A8,'Master List Resources&amp;Referrals'!A:K,9,FALSE)</f>
        <v>0</v>
      </c>
      <c r="J8" s="96" t="str">
        <f>VLOOKUP(A8,'Master List Resources&amp;Referrals'!A:K,10,FALSE)</f>
        <v>https://newoakland.org/</v>
      </c>
      <c r="K8" s="96" t="str">
        <f>VLOOKUP(A8,'Master List Resources&amp;Referrals'!A:K,11,FALSE)</f>
        <v xml:space="preserve">FACE to FACE: 24 hour partial hospital program for therapy, Crisis: for individuals who would meet th criteria for psychiatric hospital admissions who could be stabilized using less restrictive treatments, Mental Health treatment, Medication, </v>
      </c>
      <c r="L8" s="4"/>
      <c r="M8" s="4"/>
    </row>
    <row r="9" spans="1:13" ht="93" x14ac:dyDescent="0.35">
      <c r="A9" s="98" t="s">
        <v>613</v>
      </c>
      <c r="B9" s="96" t="str">
        <f>VLOOKUP(A9,'Master List Resources&amp;Referrals'!A:K,2,FALSE)</f>
        <v>Confidentially report school or student safety concerns.
Online toolkits for staff, students, parents about abuse, suicide prevention, bullying, etc.</v>
      </c>
      <c r="C9" s="96">
        <f>VLOOKUP(A9,'Master List Resources&amp;Referrals'!A:K,3,FALSE)</f>
        <v>0</v>
      </c>
      <c r="D9" s="96">
        <f>VLOOKUP(A9,'Master List Resources&amp;Referrals'!A:K,4,FALSE)</f>
        <v>0</v>
      </c>
      <c r="E9" s="96">
        <f>VLOOKUP(A9,'Master List Resources&amp;Referrals'!A:K,5,FALSE)</f>
        <v>0</v>
      </c>
      <c r="F9" s="96">
        <f>VLOOKUP(A9,'Master List Resources&amp;Referrals'!A:K,6,FALSE)</f>
        <v>0</v>
      </c>
      <c r="G9" s="96">
        <f>VLOOKUP(A9,'Master List Resources&amp;Referrals'!A:K,7,FALSE)</f>
        <v>0</v>
      </c>
      <c r="H9" s="97" t="str">
        <f>VLOOKUP(A9,'Master List Resources&amp;Referrals'!A:K,8,FALSE)</f>
        <v>Text: OK2SAY (652729)
Call: 8-555-OK2SAY
(855-565-2729)
+ Mobile Apps</v>
      </c>
      <c r="I9" s="96" t="str">
        <f>VLOOKUP(A9,'Master List Resources&amp;Referrals'!A:K,9,FALSE)</f>
        <v>OK2SAY@mi.gov</v>
      </c>
      <c r="J9" s="96" t="str">
        <f>VLOOKUP(A9,'Master List Resources&amp;Referrals'!A:K,10,FALSE)</f>
        <v>https://www.michigan.gov/ok2say
https://ok2say.state.mi.us/ &lt;-- Online form</v>
      </c>
      <c r="K9" s="96" t="str">
        <f>VLOOKUP(A9,'Master List Resources&amp;Referrals'!A:K,11,FALSE)</f>
        <v>Anyone can report tips confidentially on criminal activities or potential harm directed at students, school employees, or schools.
Tips can be submitted 24 hours a day, 7 days a week. Phone call, Text, Email, Mobile apps (App Store and Google Play), or report directly through the website.</v>
      </c>
      <c r="L9" s="4"/>
      <c r="M9" s="4"/>
    </row>
    <row r="10" spans="1:13" ht="62" x14ac:dyDescent="0.35">
      <c r="A10" s="98" t="s">
        <v>635</v>
      </c>
      <c r="B10" s="96" t="str">
        <f>VLOOKUP(A10,'Master List Resources&amp;Referrals'!A:K,2,FALSE)</f>
        <v>Support for the families and friends of those who have died by violence. Ask The Experts, Second Opinion, Parole Block, Murder Wall</v>
      </c>
      <c r="C10" s="96" t="str">
        <f>VLOOKUP(A10,'Master List Resources&amp;Referrals'!A:K,3,FALSE)</f>
        <v>PO Box 34</v>
      </c>
      <c r="D10" s="96">
        <f>VLOOKUP(A10,'Master List Resources&amp;Referrals'!A:K,4,FALSE)</f>
        <v>0</v>
      </c>
      <c r="E10" s="96" t="str">
        <f>VLOOKUP(A10,'Master List Resources&amp;Referrals'!A:K,5,FALSE)</f>
        <v>Royal Oak</v>
      </c>
      <c r="F10" s="96" t="str">
        <f>VLOOKUP(A10,'Master List Resources&amp;Referrals'!A:K,6,FALSE)</f>
        <v>MI</v>
      </c>
      <c r="G10" s="96" t="str">
        <f>VLOOKUP(A10,'Master List Resources&amp;Referrals'!A:K,7,FALSE)</f>
        <v>48068-0034</v>
      </c>
      <c r="H10" s="97" t="str">
        <f>VLOOKUP(A10,'Master List Resources&amp;Referrals'!A:K,8,FALSE)</f>
        <v>248-360-9692, 248-217-7725</v>
      </c>
      <c r="I10" s="96" t="str">
        <f>VLOOKUP(A10,'Master List Resources&amp;Referrals'!A:K,9,FALSE)</f>
        <v>jgrazioli0773@wideopenwest.com</v>
      </c>
      <c r="J10" s="96" t="str">
        <f>VLOOKUP(A10,'Master List Resources&amp;Referrals'!A:K,10,FALSE)</f>
        <v>https://www.pomc.org/
https://www.pomc.org/chapters/metro-detroit-chapter-2/</v>
      </c>
      <c r="K10" s="96" t="str">
        <f>VLOOKUP(A10,'Master List Resources&amp;Referrals'!A:K,11,FALSE)</f>
        <v>Chapter Leader: Joe Grazioli
Meets 2nd Thursday of the month Time: 6:30 pm-8:30 pm, at St. David’s Episcopal Church Hall in Southfield and via Zoom</v>
      </c>
      <c r="L10" s="4"/>
      <c r="M10" s="4"/>
    </row>
    <row r="11" spans="1:13" ht="62" x14ac:dyDescent="0.35">
      <c r="A11" s="98" t="s">
        <v>644</v>
      </c>
      <c r="B11" s="96" t="str">
        <f>VLOOKUP(A11,'Master List Resources&amp;Referrals'!A:K,2,FALSE)</f>
        <v>Support for the families and friends of those who have died by violence. Ask The Experts, Second Opinion, Parole Block, Murder Wall</v>
      </c>
      <c r="C11" s="96" t="str">
        <f>VLOOKUP(A11,'Master List Resources&amp;Referrals'!A:K,3,FALSE)</f>
        <v>PO Box 5444</v>
      </c>
      <c r="D11" s="96">
        <f>VLOOKUP(A11,'Master List Resources&amp;Referrals'!A:K,4,FALSE)</f>
        <v>0</v>
      </c>
      <c r="E11" s="96" t="str">
        <f>VLOOKUP(A11,'Master List Resources&amp;Referrals'!A:K,5,FALSE)</f>
        <v>Saginaw</v>
      </c>
      <c r="F11" s="96" t="str">
        <f>VLOOKUP(A11,'Master List Resources&amp;Referrals'!A:K,6,FALSE)</f>
        <v>MI</v>
      </c>
      <c r="G11" s="96" t="str">
        <f>VLOOKUP(A11,'Master List Resources&amp;Referrals'!A:K,7,FALSE)</f>
        <v>48603</v>
      </c>
      <c r="H11" s="97" t="str">
        <f>VLOOKUP(A11,'Master List Resources&amp;Referrals'!A:K,8,FALSE)</f>
        <v>989-443-4356</v>
      </c>
      <c r="I11" s="96" t="str">
        <f>VLOOKUP(A11,'Master List Resources&amp;Referrals'!A:K,9,FALSE)</f>
        <v>Pomcsaginaw7@gmail.com</v>
      </c>
      <c r="J11" s="96" t="str">
        <f>VLOOKUP(A11,'Master List Resources&amp;Referrals'!A:K,10,FALSE)</f>
        <v>https://www.pomc.org/
https://www.pomc.org/chapters/saginaw-county-chapter-2/</v>
      </c>
      <c r="K11" s="96" t="str">
        <f>VLOOKUP(A11,'Master List Resources&amp;Referrals'!A:K,11,FALSE)</f>
        <v>Chapter Leader: Tamara Tucker 
4th Saturday of each month, Time: 3:00 pm – 4:30 pm, Contact Chapter email or phone number for directions. 
Also has a Facebook group.</v>
      </c>
      <c r="L11" s="4"/>
      <c r="M11" s="4"/>
    </row>
  </sheetData>
  <autoFilter ref="A1:K1" xr:uid="{E27F4E40-4CDE-4BB5-B844-6038FBCE6C58}"/>
  <sortState xmlns:xlrd2="http://schemas.microsoft.com/office/spreadsheetml/2017/richdata2" ref="A2:K11">
    <sortCondition ref="A2:A11"/>
  </sortState>
  <pageMargins left="0.25" right="0.25" top="0.75" bottom="0.75" header="0.3" footer="0.3"/>
  <pageSetup fitToHeight="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DA642-7950-49E2-AA43-018D2C039E0C}">
  <sheetPr>
    <pageSetUpPr fitToPage="1"/>
  </sheetPr>
  <dimension ref="A1:L6"/>
  <sheetViews>
    <sheetView showGridLines="0" showRowColHeaders="0" workbookViewId="0">
      <pane xSplit="1" ySplit="1" topLeftCell="B2" activePane="bottomRight" state="frozen"/>
      <selection pane="topRight" activeCell="B1" sqref="B1"/>
      <selection pane="bottomLeft" activeCell="A2" sqref="A2"/>
      <selection pane="bottomRight" activeCell="K1" sqref="A1:K1"/>
    </sheetView>
  </sheetViews>
  <sheetFormatPr defaultColWidth="8.75" defaultRowHeight="15.5" x14ac:dyDescent="0.35"/>
  <cols>
    <col min="1" max="1" width="38.83203125" style="15" bestFit="1" customWidth="1"/>
    <col min="2" max="2" width="33" style="5" bestFit="1" customWidth="1"/>
    <col min="3" max="3" width="18.58203125" style="5" hidden="1" customWidth="1"/>
    <col min="4" max="4" width="11.83203125" style="5" hidden="1" customWidth="1"/>
    <col min="5" max="5" width="14.08203125" style="5" hidden="1" customWidth="1"/>
    <col min="6" max="6" width="6.83203125" style="5" hidden="1" customWidth="1"/>
    <col min="7" max="7" width="10.75" style="5" hidden="1" customWidth="1"/>
    <col min="8" max="8" width="19" style="5" customWidth="1"/>
    <col min="9" max="9" width="39.5" style="5" customWidth="1"/>
    <col min="10" max="10" width="37.58203125" style="5" customWidth="1"/>
    <col min="11" max="11" width="56" style="5" customWidth="1"/>
    <col min="12" max="16384" width="8.75" style="5"/>
  </cols>
  <sheetData>
    <row r="1" spans="1:12" s="15" customFormat="1" x14ac:dyDescent="0.35">
      <c r="A1" s="116" t="s">
        <v>942</v>
      </c>
      <c r="B1" s="116" t="s">
        <v>943</v>
      </c>
      <c r="C1" s="116" t="s">
        <v>2</v>
      </c>
      <c r="D1" s="116" t="s">
        <v>3</v>
      </c>
      <c r="E1" s="116" t="s">
        <v>4</v>
      </c>
      <c r="F1" s="116" t="s">
        <v>5</v>
      </c>
      <c r="G1" s="116" t="s">
        <v>944</v>
      </c>
      <c r="H1" s="116" t="s">
        <v>945</v>
      </c>
      <c r="I1" s="116" t="s">
        <v>8</v>
      </c>
      <c r="J1" s="116" t="s">
        <v>9</v>
      </c>
      <c r="K1" s="116" t="s">
        <v>10</v>
      </c>
    </row>
    <row r="2" spans="1:12" s="6" customFormat="1" ht="31" x14ac:dyDescent="0.35">
      <c r="A2" s="99" t="s">
        <v>171</v>
      </c>
      <c r="B2" s="96" t="str">
        <f>VLOOKUP(A2,'Master List Resources&amp;Referrals'!A:K,2,FALSE)</f>
        <v>Search and Connect to Social Care</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f>VLOOKUP(A2,'Master List Resources&amp;Referrals'!A:K,8,FALSE)</f>
        <v>0</v>
      </c>
      <c r="I2" s="96">
        <f>VLOOKUP(A2,'Master List Resources&amp;Referrals'!A:K,9,FALSE)</f>
        <v>0</v>
      </c>
      <c r="J2" s="96" t="str">
        <f>VLOOKUP(A2,'Master List Resources&amp;Referrals'!A:K,10,FALSE)</f>
        <v>https://communityresources.trinity-health.org/</v>
      </c>
      <c r="K2" s="96" t="str">
        <f>VLOOKUP(A2,'Master List Resources&amp;Referrals'!A:K,11,FALSE)</f>
        <v>Website helps find local resources by Zip Code and Type of need. Site has translation available to dozens of languages.</v>
      </c>
      <c r="L2" s="29"/>
    </row>
    <row r="3" spans="1:12" ht="108.5" x14ac:dyDescent="0.35">
      <c r="A3" s="98" t="s">
        <v>259</v>
      </c>
      <c r="B3" s="96" t="str">
        <f>VLOOKUP(A3,'Master List Resources&amp;Referrals'!A:K,2,FALSE)</f>
        <v>Crisis and Mental health in Detroit and Wayne County. Mobile Crisis Units.</v>
      </c>
      <c r="C3" s="96" t="str">
        <f>VLOOKUP(A3,'Master List Resources&amp;Referrals'!A:K,3,FALSE)</f>
        <v>DWIHN</v>
      </c>
      <c r="D3" s="96" t="str">
        <f>VLOOKUP(A3,'Master List Resources&amp;Referrals'!A:K,4,FALSE)</f>
        <v>707 W. Milwaukee Ave</v>
      </c>
      <c r="E3" s="96" t="str">
        <f>VLOOKUP(A3,'Master List Resources&amp;Referrals'!A:K,5,FALSE)</f>
        <v>Detroit</v>
      </c>
      <c r="F3" s="96" t="str">
        <f>VLOOKUP(A3,'Master List Resources&amp;Referrals'!A:K,6,FALSE)</f>
        <v>MI</v>
      </c>
      <c r="G3" s="96" t="str">
        <f>VLOOKUP(A3,'Master List Resources&amp;Referrals'!A:K,7,FALSE)</f>
        <v>48202-2943</v>
      </c>
      <c r="H3" s="97" t="str">
        <f>VLOOKUP(A3,'Master List Resources&amp;Referrals'!A:K,8,FALSE)</f>
        <v>(313) 344-9099
(313) 833-2500
TTY: (800) 630-1044
TDD: 711
Crisis: 1-800-241-4949</v>
      </c>
      <c r="I3" s="96" t="str">
        <f>VLOOKUP(A3,'Master List Resources&amp;Referrals'!A:K,9,FALSE)</f>
        <v>accesscenter@dwihn.org</v>
      </c>
      <c r="J3" s="96" t="str">
        <f>VLOOKUP(A3,'Master List Resources&amp;Referrals'!A:K,10,FALSE)</f>
        <v>https://www.dwihn.org/</v>
      </c>
      <c r="K3" s="96" t="str">
        <f>VLOOKUP(A3,'Master List Resources&amp;Referrals'!A:K,11,FALSE)</f>
        <v>DWIHN supports and serves individuals in Wayne County with serious mental illness, children with serious emotional disturbance, people with autism, individuals with intellectual and developmental disabilities and those with substance use disorder. Mobile Crisis Units available. LGBTQ+ Services for youth 10-21+. Children 14+ can have up to 12 sessions or 3 months without requiring permission from their parents, if the child requests it.</v>
      </c>
      <c r="L3" s="29"/>
    </row>
    <row r="4" spans="1:12" ht="93" x14ac:dyDescent="0.35">
      <c r="A4" s="98" t="s">
        <v>1088</v>
      </c>
      <c r="B4" s="96" t="str">
        <f>VLOOKUP(A4,'Master List Resources&amp;Referrals'!A:K,2,FALSE)</f>
        <v>Online therapy and coaching services throughout Michigan. Grief, Trauma, LGBTQ+, EMDR, and more.</v>
      </c>
      <c r="C4" s="96">
        <f>VLOOKUP(A4,'Master List Resources&amp;Referrals'!A:K,3,FALSE)</f>
        <v>0</v>
      </c>
      <c r="D4" s="96">
        <f>VLOOKUP(A4,'Master List Resources&amp;Referrals'!A:K,4,FALSE)</f>
        <v>0</v>
      </c>
      <c r="E4" s="96">
        <f>VLOOKUP(A4,'Master List Resources&amp;Referrals'!A:K,5,FALSE)</f>
        <v>0</v>
      </c>
      <c r="F4" s="96">
        <f>VLOOKUP(A4,'Master List Resources&amp;Referrals'!A:K,6,FALSE)</f>
        <v>0</v>
      </c>
      <c r="G4" s="96">
        <f>VLOOKUP(A4,'Master List Resources&amp;Referrals'!A:K,7,FALSE)</f>
        <v>0</v>
      </c>
      <c r="H4" s="97" t="str">
        <f>VLOOKUP(A4,'Master List Resources&amp;Referrals'!A:K,8,FALSE)</f>
        <v>Matt (248) 880-2554
Sarah (248) 520-0444</v>
      </c>
      <c r="I4" s="96" t="str">
        <f>VLOOKUP(A4,'Master List Resources&amp;Referrals'!A:K,9,FALSE)</f>
        <v>evolvinglivesms@gmail.com</v>
      </c>
      <c r="J4" s="96" t="str">
        <f>VLOOKUP(A4,'Master List Resources&amp;Referrals'!A:K,10,FALSE)</f>
        <v>https://evolvinglivesinc.com/</v>
      </c>
      <c r="K4" s="96" t="str">
        <f>VLOOKUP(A4,'Master List Resources&amp;Referrals'!A:K,11,FALSE)</f>
        <v>Our approach to treatment combines authentic relationship with the most effective transformational techniques in a digital service to foster whole person change. Whatever life challenges you may face and pain you may be experiencing, you can get the care you need from the comfort of your home, office, or wherever feels most therapeutic.</v>
      </c>
    </row>
    <row r="5" spans="1:12" ht="62" x14ac:dyDescent="0.35">
      <c r="A5" s="95" t="s">
        <v>823</v>
      </c>
      <c r="B5" s="96" t="str">
        <f>VLOOKUP(A5,'Master List Resources&amp;Referrals'!A:K,2,FALSE)</f>
        <v>Suicide Prevention for LGBTQ+ youth
Crisis Services, Peer Support, Resources for families of LGBTQ+ youth</v>
      </c>
      <c r="C5" s="96">
        <f>VLOOKUP(A5,'Master List Resources&amp;Referrals'!A:K,3,FALSE)</f>
        <v>0</v>
      </c>
      <c r="D5" s="96">
        <f>VLOOKUP(A5,'Master List Resources&amp;Referrals'!A:K,4,FALSE)</f>
        <v>0</v>
      </c>
      <c r="E5" s="96">
        <f>VLOOKUP(A5,'Master List Resources&amp;Referrals'!A:K,5,FALSE)</f>
        <v>0</v>
      </c>
      <c r="F5" s="96">
        <f>VLOOKUP(A5,'Master List Resources&amp;Referrals'!A:K,6,FALSE)</f>
        <v>0</v>
      </c>
      <c r="G5" s="96">
        <f>VLOOKUP(A5,'Master List Resources&amp;Referrals'!A:K,7,FALSE)</f>
        <v>0</v>
      </c>
      <c r="H5" s="97" t="str">
        <f>VLOOKUP(A5,'Master List Resources&amp;Referrals'!A:K,8,FALSE)</f>
        <v>(866) 488-7386</v>
      </c>
      <c r="I5" s="96">
        <f>VLOOKUP(A5,'Master List Resources&amp;Referrals'!A:K,9,FALSE)</f>
        <v>0</v>
      </c>
      <c r="J5" s="96" t="str">
        <f>VLOOKUP(A5,'Master List Resources&amp;Referrals'!A:K,10,FALSE)</f>
        <v>https://www.thetrevorproject.org/</v>
      </c>
      <c r="K5" s="96">
        <f>VLOOKUP(A5,'Master List Resources&amp;Referrals'!A:K,11,FALSE)</f>
        <v>0</v>
      </c>
    </row>
    <row r="6" spans="1:12" ht="124" x14ac:dyDescent="0.35">
      <c r="A6" s="98" t="s">
        <v>911</v>
      </c>
      <c r="B6" s="96" t="str">
        <f>VLOOKUP(A6,'Master List Resources&amp;Referrals'!A:K,2,FALSE)</f>
        <v>EBCI (Event-Based Community Intervention), Youth Action and Connection, Harm Prevention/Reduction, VibeWithPride (LGBTQIA+), free meeting space.</v>
      </c>
      <c r="C6" s="96" t="str">
        <f>VLOOKUP(A6,'Master List Resources&amp;Referrals'!A:K,3,FALSE)</f>
        <v>2071 E. West Maple</v>
      </c>
      <c r="D6" s="96" t="str">
        <f>VLOOKUP(A6,'Master List Resources&amp;Referrals'!A:K,4,FALSE)</f>
        <v xml:space="preserve">E503 </v>
      </c>
      <c r="E6" s="96" t="str">
        <f>VLOOKUP(A6,'Master List Resources&amp;Referrals'!A:K,5,FALSE)</f>
        <v>Commerce Township</v>
      </c>
      <c r="F6" s="96" t="str">
        <f>VLOOKUP(A6,'Master List Resources&amp;Referrals'!A:K,6,FALSE)</f>
        <v>MI</v>
      </c>
      <c r="G6" s="96" t="str">
        <f>VLOOKUP(A6,'Master List Resources&amp;Referrals'!A:K,7,FALSE)</f>
        <v>48390</v>
      </c>
      <c r="H6" s="97" t="str">
        <f>VLOOKUP(A6,'Master List Resources&amp;Referrals'!A:K,8,FALSE)</f>
        <v>844-844-5900</v>
      </c>
      <c r="I6" s="96" t="str">
        <f>VLOOKUP(A6,'Master List Resources&amp;Referrals'!A:K,9,FALSE)</f>
        <v>info@wordsofhope4life.com</v>
      </c>
      <c r="J6" s="96" t="str">
        <f>VLOOKUP(A6,'Master List Resources&amp;Referrals'!A:K,10,FALSE)</f>
        <v>https://wordsofhope4life.com/</v>
      </c>
      <c r="K6" s="96" t="str">
        <f>VLOOKUP(A6,'Master List Resources&amp;Referrals'!A:K,11,FALSE)</f>
        <v>Our mission is to develop and implement new and innovative ways to integrate mental wellness, prevention and harm reduction into communities. We focus on 4 pillars to achieve our goal:
R- RESILIENCE
A- ATTITUDE
I- INTERCONNECTION TO COMMUNITY
L- LEARNING NEW SKILLS</v>
      </c>
    </row>
  </sheetData>
  <autoFilter ref="A1:K1" xr:uid="{51FDA642-7950-49E2-AA43-018D2C039E0C}"/>
  <sortState xmlns:xlrd2="http://schemas.microsoft.com/office/spreadsheetml/2017/richdata2" ref="A2:K6">
    <sortCondition ref="A2:A6"/>
  </sortState>
  <pageMargins left="0.25" right="0.25" top="0.75" bottom="0.75" header="0.3" footer="0.3"/>
  <pageSetup fitToHeight="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0DE9C-3D6A-4912-8D97-1EAF6BB39EAF}">
  <sheetPr>
    <pageSetUpPr fitToPage="1"/>
  </sheetPr>
  <dimension ref="A1:K14"/>
  <sheetViews>
    <sheetView showGridLines="0" showRowColHeaders="0" workbookViewId="0">
      <pane xSplit="1" ySplit="1" topLeftCell="B2" activePane="bottomRight" state="frozen"/>
      <selection pane="topRight" activeCell="B1" sqref="B1"/>
      <selection pane="bottomLeft" activeCell="A2" sqref="A2"/>
      <selection pane="bottomRight" activeCell="K1" sqref="A1:K1"/>
    </sheetView>
  </sheetViews>
  <sheetFormatPr defaultColWidth="8.75" defaultRowHeight="15.5" x14ac:dyDescent="0.35"/>
  <cols>
    <col min="1" max="1" width="38.83203125" style="15" bestFit="1" customWidth="1"/>
    <col min="2" max="2" width="33" style="5" bestFit="1" customWidth="1"/>
    <col min="3" max="3" width="18.58203125" style="5" hidden="1" customWidth="1"/>
    <col min="4" max="4" width="11.83203125" style="5" hidden="1" customWidth="1"/>
    <col min="5" max="5" width="14.08203125" style="5" hidden="1" customWidth="1"/>
    <col min="6" max="6" width="6.83203125" style="5" hidden="1" customWidth="1"/>
    <col min="7" max="7" width="10.75" style="5" hidden="1" customWidth="1"/>
    <col min="8" max="8" width="19" style="5" customWidth="1"/>
    <col min="9" max="9" width="39.5" style="5" customWidth="1"/>
    <col min="10" max="10" width="37.58203125" style="5" customWidth="1"/>
    <col min="11" max="11" width="56" style="5" customWidth="1"/>
    <col min="12" max="16384" width="8.75" style="5"/>
  </cols>
  <sheetData>
    <row r="1" spans="1:11" s="15" customFormat="1" x14ac:dyDescent="0.35">
      <c r="A1" s="116" t="s">
        <v>942</v>
      </c>
      <c r="B1" s="116" t="s">
        <v>943</v>
      </c>
      <c r="C1" s="116" t="s">
        <v>2</v>
      </c>
      <c r="D1" s="116" t="s">
        <v>3</v>
      </c>
      <c r="E1" s="116" t="s">
        <v>4</v>
      </c>
      <c r="F1" s="116" t="s">
        <v>5</v>
      </c>
      <c r="G1" s="116" t="s">
        <v>944</v>
      </c>
      <c r="H1" s="116" t="s">
        <v>945</v>
      </c>
      <c r="I1" s="116" t="s">
        <v>8</v>
      </c>
      <c r="J1" s="116" t="s">
        <v>9</v>
      </c>
      <c r="K1" s="116" t="s">
        <v>10</v>
      </c>
    </row>
    <row r="2" spans="1:11" s="6" customFormat="1" ht="77.5" x14ac:dyDescent="0.35">
      <c r="A2" s="115" t="s">
        <v>11</v>
      </c>
      <c r="B2" s="96" t="str">
        <f>VLOOKUP(A2,'Master List Resources&amp;Referrals'!A:K,2,FALSE)</f>
        <v>Adventures for kids with life-threatening conditions, and support. Similar to Make-a-Wish.</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t="str">
        <f>VLOOKUP(A2,'Master List Resources&amp;Referrals'!A:K,8,FALSE)</f>
        <v>(614) 797-9500</v>
      </c>
      <c r="I2" s="96" t="str">
        <f>VLOOKUP(A2,'Master List Resources&amp;Referrals'!A:K,9,FALSE)</f>
        <v>customerservice@akidagain.org</v>
      </c>
      <c r="J2" s="96" t="str">
        <f>VLOOKUP(A2,'Master List Resources&amp;Referrals'!A:K,10,FALSE)</f>
        <v>https://akidagain.org/chapter/michigan/</v>
      </c>
      <c r="K2" s="96" t="str">
        <f>VLOOKUP(A2,'Master List Resources&amp;Referrals'!A:K,11,FALSE)</f>
        <v>Adventures are fun, accessible, stress-free outings for families raising a child with a life-threatening condition. They are held at destinations like theme parks, sporting events, entertainment centers, and museums, and everything is provided: admission, food, and parking. Chapters in several states, including Michigan.</v>
      </c>
    </row>
    <row r="3" spans="1:11" ht="124" x14ac:dyDescent="0.35">
      <c r="A3" s="99" t="s">
        <v>85</v>
      </c>
      <c r="B3" s="96" t="str">
        <f>VLOOKUP(A3,'Master List Resources&amp;Referrals'!A:K,2,FALSE)</f>
        <v>RN-Supervised Home Care</v>
      </c>
      <c r="C3" s="96">
        <f>VLOOKUP(A3,'Master List Resources&amp;Referrals'!A:K,3,FALSE)</f>
        <v>0</v>
      </c>
      <c r="D3" s="96">
        <f>VLOOKUP(A3,'Master List Resources&amp;Referrals'!A:K,4,FALSE)</f>
        <v>0</v>
      </c>
      <c r="E3" s="96">
        <f>VLOOKUP(A3,'Master List Resources&amp;Referrals'!A:K,5,FALSE)</f>
        <v>0</v>
      </c>
      <c r="F3" s="96">
        <f>VLOOKUP(A3,'Master List Resources&amp;Referrals'!A:K,6,FALSE)</f>
        <v>0</v>
      </c>
      <c r="G3" s="96">
        <f>VLOOKUP(A3,'Master List Resources&amp;Referrals'!A:K,7,FALSE)</f>
        <v>0</v>
      </c>
      <c r="H3" s="97" t="str">
        <f>VLOOKUP(A3,'Master List Resources&amp;Referrals'!A:K,8,FALSE)</f>
        <v>866-618-7827
E. Lansing
517-679-1700
Ann Arbor/Brighton-Howell
810-225-4000
Novi
248-449-5110</v>
      </c>
      <c r="I3" s="96">
        <f>VLOOKUP(A3,'Master List Resources&amp;Referrals'!A:K,9,FALSE)</f>
        <v>0</v>
      </c>
      <c r="J3" s="96" t="str">
        <f>VLOOKUP(A3,'Master List Resources&amp;Referrals'!A:K,10,FALSE)</f>
        <v>https://www.brightstarcare.com/</v>
      </c>
      <c r="K3" s="96" t="str">
        <f>VLOOKUP(A3,'Master List Resources&amp;Referrals'!A:K,11,FALSE)</f>
        <v>HOME CARE · Assisted living · medical staffing - Unparalleled Home Care and Support
BrightStar Care® provides high-quality home care, assisted living and staffing support to those who need it most. Whether it’s support for a loved one or an organization, we’re here to go above and beyond. We call it A Higher Standard®.</v>
      </c>
    </row>
    <row r="4" spans="1:11" ht="77.5" x14ac:dyDescent="0.35">
      <c r="A4" s="98" t="s">
        <v>110</v>
      </c>
      <c r="B4" s="96" t="str">
        <f>VLOOKUP(A4,'Master List Resources&amp;Referrals'!A:K,2,FALSE)</f>
        <v>Real Time Captions telephone for no cost</v>
      </c>
      <c r="C4" s="96">
        <f>VLOOKUP(A4,'Master List Resources&amp;Referrals'!A:K,3,FALSE)</f>
        <v>0</v>
      </c>
      <c r="D4" s="96">
        <f>VLOOKUP(A4,'Master List Resources&amp;Referrals'!A:K,4,FALSE)</f>
        <v>0</v>
      </c>
      <c r="E4" s="96">
        <f>VLOOKUP(A4,'Master List Resources&amp;Referrals'!A:K,5,FALSE)</f>
        <v>0</v>
      </c>
      <c r="F4" s="96">
        <f>VLOOKUP(A4,'Master List Resources&amp;Referrals'!A:K,6,FALSE)</f>
        <v>0</v>
      </c>
      <c r="G4" s="96">
        <f>VLOOKUP(A4,'Master List Resources&amp;Referrals'!A:K,7,FALSE)</f>
        <v>0</v>
      </c>
      <c r="H4" s="97">
        <f>VLOOKUP(A4,'Master List Resources&amp;Referrals'!A:K,8,FALSE)</f>
        <v>2485506866</v>
      </c>
      <c r="I4" s="96" t="str">
        <f>VLOOKUP(A4,'Master List Resources&amp;Referrals'!A:K,9,FALSE)</f>
        <v>jennifer.weallans@oeius.org</v>
      </c>
      <c r="J4" s="96" t="str">
        <f>VLOOKUP(A4,'Master List Resources&amp;Referrals'!A:K,10,FALSE)</f>
        <v>https://www.oeius.org/</v>
      </c>
      <c r="K4" s="96" t="str">
        <f>VLOOKUP(A4,'Master List Resources&amp;Referrals'!A:K,11,FALSE)</f>
        <v>Requirements: Hearing loss, High Speed Internet, Electrical outlet. (Standard dial-tone phone service required in some cases). 
The phones are up to 4x louder than a regular phone, have tone controll, and auto or assisted captions. Answering machine with voice &amp; captions of messages.</v>
      </c>
    </row>
    <row r="5" spans="1:11" ht="139.5" x14ac:dyDescent="0.35">
      <c r="A5" s="98" t="s">
        <v>161</v>
      </c>
      <c r="B5" s="96" t="str">
        <f>VLOOKUP(A5,'Master List Resources&amp;Referrals'!A:K,2,FALSE)</f>
        <v>ASL Classes, Community Interpreting program, Senior Citizens Support. Zoom interpreting available for Deaf, DeafBlind, and Hard of Hearing. Weekly Wellness Group in ASL.</v>
      </c>
      <c r="C5" s="96" t="str">
        <f>VLOOKUP(A5,'Master List Resources&amp;Referrals'!A:K,3,FALSE)</f>
        <v>214 E. Main St.</v>
      </c>
      <c r="D5" s="96" t="str">
        <f>VLOOKUP(A5,'Master List Resources&amp;Referrals'!A:K,4,FALSE)</f>
        <v>Unit 103</v>
      </c>
      <c r="E5" s="96" t="str">
        <f>VLOOKUP(A5,'Master List Resources&amp;Referrals'!A:K,5,FALSE)</f>
        <v>Flushing</v>
      </c>
      <c r="F5" s="96" t="str">
        <f>VLOOKUP(A5,'Master List Resources&amp;Referrals'!A:K,6,FALSE)</f>
        <v>MI</v>
      </c>
      <c r="G5" s="96" t="str">
        <f>VLOOKUP(A5,'Master List Resources&amp;Referrals'!A:K,7,FALSE)</f>
        <v>48433</v>
      </c>
      <c r="H5" s="97" t="str">
        <f>VLOOKUP(A5,'Master List Resources&amp;Referrals'!A:K,8,FALSE)</f>
        <v>Phone: 
(810) 239-3112
VideoPhone: 
(810) 620-8490
(810) 250-7010
Fax: 
(810) 239-1606
After Hours: 
(810) 239-3112</v>
      </c>
      <c r="I5" s="96" t="str">
        <f>VLOOKUP(A5,'Master List Resources&amp;Referrals'!A:K,9,FALSE)</f>
        <v>info@cacdhh.org
tmiracle@cacdhh.org (mentoring interpreters online)</v>
      </c>
      <c r="J5" s="96" t="str">
        <f>VLOOKUP(A5,'Master List Resources&amp;Referrals'!A:K,10,FALSE)</f>
        <v>https://www.cacdhh.org/</v>
      </c>
      <c r="K5" s="96" t="str">
        <f>VLOOKUP(A5,'Master List Resources&amp;Referrals'!A:K,11,FALSE)</f>
        <v>Interpreting Services for the Deaf, Hard of Hearing, and DeafBlind people in Flint, Genesee County &amp; Michigan. Zoom interpreting available. Interpreting settings include but are not limited to:medical, mental health, legal/court, educational, corporate meetings/trainings, counseling and seminars/conferences. Interpreter mentoring. Weekly wellness group in ASL, with possibility of transportation to/from group.</v>
      </c>
    </row>
    <row r="6" spans="1:11" ht="31" x14ac:dyDescent="0.35">
      <c r="A6" s="98" t="s">
        <v>171</v>
      </c>
      <c r="B6" s="96" t="str">
        <f>VLOOKUP(A6,'Master List Resources&amp;Referrals'!A:K,2,FALSE)</f>
        <v>Search and Connect to Social Care</v>
      </c>
      <c r="C6" s="96">
        <f>VLOOKUP(A6,'Master List Resources&amp;Referrals'!A:K,3,FALSE)</f>
        <v>0</v>
      </c>
      <c r="D6" s="96">
        <f>VLOOKUP(A6,'Master List Resources&amp;Referrals'!A:K,4,FALSE)</f>
        <v>0</v>
      </c>
      <c r="E6" s="96">
        <f>VLOOKUP(A6,'Master List Resources&amp;Referrals'!A:K,5,FALSE)</f>
        <v>0</v>
      </c>
      <c r="F6" s="96">
        <f>VLOOKUP(A6,'Master List Resources&amp;Referrals'!A:K,6,FALSE)</f>
        <v>0</v>
      </c>
      <c r="G6" s="96">
        <f>VLOOKUP(A6,'Master List Resources&amp;Referrals'!A:K,7,FALSE)</f>
        <v>0</v>
      </c>
      <c r="H6" s="97">
        <f>VLOOKUP(A6,'Master List Resources&amp;Referrals'!A:K,8,FALSE)</f>
        <v>0</v>
      </c>
      <c r="I6" s="96">
        <f>VLOOKUP(A6,'Master List Resources&amp;Referrals'!A:K,9,FALSE)</f>
        <v>0</v>
      </c>
      <c r="J6" s="96" t="str">
        <f>VLOOKUP(A6,'Master List Resources&amp;Referrals'!A:K,10,FALSE)</f>
        <v>https://communityresources.trinity-health.org/</v>
      </c>
      <c r="K6" s="96" t="str">
        <f>VLOOKUP(A6,'Master List Resources&amp;Referrals'!A:K,11,FALSE)</f>
        <v>Website helps find local resources by Zip Code and Type of need. Site has translation available to dozens of languages.</v>
      </c>
    </row>
    <row r="7" spans="1:11" ht="93" x14ac:dyDescent="0.35">
      <c r="A7" s="98" t="s">
        <v>237</v>
      </c>
      <c r="B7" s="96" t="str">
        <f>VLOOKUP(A7,'Master List Resources&amp;Referrals'!A:K,2,FALSE)</f>
        <v>Interpreting Services, Mental Health services, The Deaf HIV Program, Domestic Violence/Sexual Assault services in ASL. For Deaf, DeafBlind, and Hard of Hearing people from children to senior citizens.</v>
      </c>
      <c r="C7" s="96" t="str">
        <f>VLOOKUP(A7,'Master List Resources&amp;Referrals'!A:K,3,FALSE)</f>
        <v>2111 Orchard Lake Road</v>
      </c>
      <c r="D7" s="96" t="str">
        <f>VLOOKUP(A7,'Master List Resources&amp;Referrals'!A:K,4,FALSE)</f>
        <v>#101</v>
      </c>
      <c r="E7" s="96" t="str">
        <f>VLOOKUP(A7,'Master List Resources&amp;Referrals'!A:K,5,FALSE)</f>
        <v>Sylvan Lake</v>
      </c>
      <c r="F7" s="96" t="str">
        <f>VLOOKUP(A7,'Master List Resources&amp;Referrals'!A:K,6,FALSE)</f>
        <v>MI</v>
      </c>
      <c r="G7" s="96" t="str">
        <f>VLOOKUP(A7,'Master List Resources&amp;Referrals'!A:K,7,FALSE)</f>
        <v>48320</v>
      </c>
      <c r="H7" s="97" t="str">
        <f>VLOOKUP(A7,'Master List Resources&amp;Referrals'!A:K,8,FALSE)</f>
        <v>Videophone: 
248-209-6437
Voice: 
248-332-3331</v>
      </c>
      <c r="I7" s="96" t="str">
        <f>VLOOKUP(A7,'Master List Resources&amp;Referrals'!A:K,9,FALSE)</f>
        <v>deafcan@deafcan.org
seniorcitizen@deafcan.org</v>
      </c>
      <c r="J7" s="96" t="str">
        <f>VLOOKUP(A7,'Master List Resources&amp;Referrals'!A:K,10,FALSE)</f>
        <v>https://www.deafcan.org/</v>
      </c>
      <c r="K7" s="96" t="str">
        <f>VLOOKUP(A7,'Master List Resources&amp;Referrals'!A:K,11,FALSE)</f>
        <v>We offer outpatient services for Deaf, DeafBlind, and Hard of  Hearing children, adolescents, and adults in Southeastern Michigan and for persons that are primary caretakers of someone in their household that is Deaf, Deaf-Blind, or Hard of Hearing. Clients will receive services from therapists fluent in American Sign Language (ASL).</v>
      </c>
    </row>
    <row r="8" spans="1:11" ht="108.5" x14ac:dyDescent="0.35">
      <c r="A8" s="98" t="s">
        <v>259</v>
      </c>
      <c r="B8" s="96" t="str">
        <f>VLOOKUP(A8,'Master List Resources&amp;Referrals'!A:K,2,FALSE)</f>
        <v>Crisis and Mental health in Detroit and Wayne County. Mobile Crisis Units.</v>
      </c>
      <c r="C8" s="96" t="str">
        <f>VLOOKUP(A8,'Master List Resources&amp;Referrals'!A:K,3,FALSE)</f>
        <v>DWIHN</v>
      </c>
      <c r="D8" s="96" t="str">
        <f>VLOOKUP(A8,'Master List Resources&amp;Referrals'!A:K,4,FALSE)</f>
        <v>707 W. Milwaukee Ave</v>
      </c>
      <c r="E8" s="96" t="str">
        <f>VLOOKUP(A8,'Master List Resources&amp;Referrals'!A:K,5,FALSE)</f>
        <v>Detroit</v>
      </c>
      <c r="F8" s="96" t="str">
        <f>VLOOKUP(A8,'Master List Resources&amp;Referrals'!A:K,6,FALSE)</f>
        <v>MI</v>
      </c>
      <c r="G8" s="96" t="str">
        <f>VLOOKUP(A8,'Master List Resources&amp;Referrals'!A:K,7,FALSE)</f>
        <v>48202-2943</v>
      </c>
      <c r="H8" s="97" t="str">
        <f>VLOOKUP(A8,'Master List Resources&amp;Referrals'!A:K,8,FALSE)</f>
        <v>(313) 344-9099
(313) 833-2500
TTY: (800) 630-1044
TDD: 711
Crisis: 1-800-241-4949</v>
      </c>
      <c r="I8" s="96" t="str">
        <f>VLOOKUP(A8,'Master List Resources&amp;Referrals'!A:K,9,FALSE)</f>
        <v>accesscenter@dwihn.org</v>
      </c>
      <c r="J8" s="96" t="str">
        <f>VLOOKUP(A8,'Master List Resources&amp;Referrals'!A:K,10,FALSE)</f>
        <v>https://www.dwihn.org/</v>
      </c>
      <c r="K8" s="96" t="str">
        <f>VLOOKUP(A8,'Master List Resources&amp;Referrals'!A:K,11,FALSE)</f>
        <v>DWIHN supports and serves individuals in Wayne County with serious mental illness, children with serious emotional disturbance, people with autism, individuals with intellectual and developmental disabilities and those with substance use disorder. Mobile Crisis Units available. LGBTQ+ Services for youth 10-21+. Children 14+ can have up to 12 sessions or 3 months without requiring permission from their parents, if the child requests it.</v>
      </c>
    </row>
    <row r="9" spans="1:11" ht="108.5" x14ac:dyDescent="0.35">
      <c r="A9" s="115" t="s">
        <v>323</v>
      </c>
      <c r="B9" s="96" t="str">
        <f>VLOOKUP(A9,'Master List Resources&amp;Referrals'!A:K,2,FALSE)</f>
        <v>Peer mentor program and resources for individuals with special needs, and their families.</v>
      </c>
      <c r="C9" s="96" t="str">
        <f>VLOOKUP(A9,'Master List Resources&amp;Referrals'!A:K,3,FALSE)</f>
        <v>5586 Drake Rd</v>
      </c>
      <c r="D9" s="96">
        <f>VLOOKUP(A9,'Master List Resources&amp;Referrals'!A:K,4,FALSE)</f>
        <v>0</v>
      </c>
      <c r="E9" s="96" t="str">
        <f>VLOOKUP(A9,'Master List Resources&amp;Referrals'!A:K,5,FALSE)</f>
        <v>West Bloomfield</v>
      </c>
      <c r="F9" s="96" t="str">
        <f>VLOOKUP(A9,'Master List Resources&amp;Referrals'!A:K,6,FALSE)</f>
        <v>MI</v>
      </c>
      <c r="G9" s="96">
        <f>VLOOKUP(A9,'Master List Resources&amp;Referrals'!A:K,7,FALSE)</f>
        <v>48322</v>
      </c>
      <c r="H9" s="97">
        <f>VLOOKUP(A9,'Master List Resources&amp;Referrals'!A:K,8,FALSE)</f>
        <v>2487887878</v>
      </c>
      <c r="I9" s="96" t="str">
        <f>VLOOKUP(A9,'Master List Resources&amp;Referrals'!A:K,9,FALSE)</f>
        <v>hello@friendshipcircle.org</v>
      </c>
      <c r="J9" s="96" t="str">
        <f>VLOOKUP(A9,'Master List Resources&amp;Referrals'!A:K,10,FALSE)</f>
        <v>www.friendshipcircle.org</v>
      </c>
      <c r="K9" s="96" t="str">
        <f>VLOOKUP(A9,'Master List Resources&amp;Referrals'!A:K,11,FALSE)</f>
        <v>Friendship Circle of Michigan is a non-profit organization affiliated with Lubavitch of Michigan. Our goal is to provide every individual with special needs the support, friendship, and inclusion that they deserve.
Some services include recreational, social, educational and vocational programming for children, teens and adults with disabilities.</v>
      </c>
    </row>
    <row r="10" spans="1:11" ht="31" x14ac:dyDescent="0.35">
      <c r="A10" s="98" t="s">
        <v>344</v>
      </c>
      <c r="B10" s="96" t="str">
        <f>VLOOKUP(A10,'Master List Resources&amp;Referrals'!A:K,2,FALSE)</f>
        <v>Mental Health, Behavioral Health</v>
      </c>
      <c r="C10" s="96" t="str">
        <f>VLOOKUP(A10,'Master List Resources&amp;Referrals'!A:K,3,FALSE)</f>
        <v>37450 Schoolcraft Rd</v>
      </c>
      <c r="D10" s="96">
        <f>VLOOKUP(A10,'Master List Resources&amp;Referrals'!A:K,4,FALSE)</f>
        <v>0</v>
      </c>
      <c r="E10" s="96" t="str">
        <f>VLOOKUP(A10,'Master List Resources&amp;Referrals'!A:K,5,FALSE)</f>
        <v>Livonia</v>
      </c>
      <c r="F10" s="96" t="str">
        <f>VLOOKUP(A10,'Master List Resources&amp;Referrals'!A:K,6,FALSE)</f>
        <v>MI</v>
      </c>
      <c r="G10" s="96">
        <f>VLOOKUP(A10,'Master List Resources&amp;Referrals'!A:K,7,FALSE)</f>
        <v>48150</v>
      </c>
      <c r="H10" s="97" t="str">
        <f>VLOOKUP(A10,'Master List Resources&amp;Referrals'!A:K,8,FALSE)</f>
        <v>734-499-1587</v>
      </c>
      <c r="I10" s="96">
        <f>VLOOKUP(A10,'Master List Resources&amp;Referrals'!A:K,9,FALSE)</f>
        <v>0</v>
      </c>
      <c r="J10" s="96" t="str">
        <f>VLOOKUP(A10,'Master List Resources&amp;Referrals'!A:K,10,FALSE)</f>
        <v>https://www.hegirahealth.org/</v>
      </c>
      <c r="K10" s="96" t="str">
        <f>VLOOKUP(A10,'Master List Resources&amp;Referrals'!A:K,11,FALSE)</f>
        <v>Comprehensive integrated behavioral health services for infants through older adults.</v>
      </c>
    </row>
    <row r="11" spans="1:11" ht="31" x14ac:dyDescent="0.35">
      <c r="A11" s="95" t="s">
        <v>429</v>
      </c>
      <c r="B11" s="96" t="str">
        <f>VLOOKUP(A11,'Master List Resources&amp;Referrals'!A:K,2,FALSE)</f>
        <v>Camps for Visually Impaired as well as Deaf and Hard of Hearing ages 6-16</v>
      </c>
      <c r="C11" s="96" t="str">
        <f>VLOOKUP(A11,'Master List Resources&amp;Referrals'!A:K,3,FALSE)</f>
        <v>3409 N. Five Lakes Rd</v>
      </c>
      <c r="D11" s="96">
        <f>VLOOKUP(A11,'Master List Resources&amp;Referrals'!A:K,4,FALSE)</f>
        <v>0</v>
      </c>
      <c r="E11" s="96" t="str">
        <f>VLOOKUP(A11,'Master List Resources&amp;Referrals'!A:K,5,FALSE)</f>
        <v>Lapeer</v>
      </c>
      <c r="F11" s="96" t="str">
        <f>VLOOKUP(A11,'Master List Resources&amp;Referrals'!A:K,6,FALSE)</f>
        <v>MI</v>
      </c>
      <c r="G11" s="96">
        <f>VLOOKUP(A11,'Master List Resources&amp;Referrals'!A:K,7,FALSE)</f>
        <v>48446</v>
      </c>
      <c r="H11" s="97" t="str">
        <f>VLOOKUP(A11,'Master List Resources&amp;Referrals'!A:K,8,FALSE)</f>
        <v>(810) 245-0726</v>
      </c>
      <c r="I11" s="96" t="str">
        <f>VLOOKUP(A11,'Master List Resources&amp;Referrals'!A:K,9,FALSE)</f>
        <v>traci@bearlakecamp.org</v>
      </c>
      <c r="J11" s="96" t="str">
        <f>VLOOKUP(A11,'Master List Resources&amp;Referrals'!A:K,10,FALSE)</f>
        <v>www.bearlakecamp.org</v>
      </c>
      <c r="K11" s="96" t="str">
        <f>VLOOKUP(A11,'Master List Resources&amp;Referrals'!A:K,11,FALSE)</f>
        <v xml:space="preserve">Visually Impaired and Blind Camp, Deaf and Hard of Hearing Camp, Deaf and Hard of Hearing Family Camp, </v>
      </c>
    </row>
    <row r="12" spans="1:11" ht="46.5" x14ac:dyDescent="0.35">
      <c r="A12" s="98" t="s">
        <v>600</v>
      </c>
      <c r="B12" s="96" t="str">
        <f>VLOOKUP(A12,'Master List Resources&amp;Referrals'!A:K,2,FALSE)</f>
        <v>Home Healthcare - Medical and Non-Medical</v>
      </c>
      <c r="C12" s="96" t="str">
        <f>VLOOKUP(A12,'Master List Resources&amp;Referrals'!A:K,3,FALSE)</f>
        <v>37695 Pembroke Ave</v>
      </c>
      <c r="D12" s="96">
        <f>VLOOKUP(A12,'Master List Resources&amp;Referrals'!A:K,4,FALSE)</f>
        <v>0</v>
      </c>
      <c r="E12" s="96" t="str">
        <f>VLOOKUP(A12,'Master List Resources&amp;Referrals'!A:K,5,FALSE)</f>
        <v>Livonia</v>
      </c>
      <c r="F12" s="96" t="str">
        <f>VLOOKUP(A12,'Master List Resources&amp;Referrals'!A:K,6,FALSE)</f>
        <v>MI</v>
      </c>
      <c r="G12" s="96">
        <f>VLOOKUP(A12,'Master List Resources&amp;Referrals'!A:K,7,FALSE)</f>
        <v>48152</v>
      </c>
      <c r="H12" s="97" t="str">
        <f>VLOOKUP(A12,'Master List Resources&amp;Referrals'!A:K,8,FALSE)</f>
        <v>(734) 259-4200</v>
      </c>
      <c r="I12" s="96">
        <f>VLOOKUP(A12,'Master List Resources&amp;Referrals'!A:K,9,FALSE)</f>
        <v>0</v>
      </c>
      <c r="J12" s="96" t="str">
        <f>VLOOKUP(A12,'Master List Resources&amp;Referrals'!A:K,10,FALSE)</f>
        <v>https://www.nplhh.com/</v>
      </c>
      <c r="K12" s="96" t="str">
        <f>VLOOKUP(A12,'Master List Resources&amp;Referrals'!A:K,11,FALSE)</f>
        <v>In-Home care services include Medical and Non-Medical. Such as: Personal Assistance, Companionship, Light Housekeeping, Errands and Transportation, Meal Preparation</v>
      </c>
    </row>
    <row r="13" spans="1:11" ht="46.5" x14ac:dyDescent="0.35">
      <c r="A13" s="98" t="s">
        <v>619</v>
      </c>
      <c r="B13" s="96" t="str">
        <f>VLOOKUP(A13,'Master List Resources&amp;Referrals'!A:K,2,FALSE)</f>
        <v>Skilled Nursing, Physical Rehabilitation, Long-Term Care, Respite Care</v>
      </c>
      <c r="C13" s="96" t="str">
        <f>VLOOKUP(A13,'Master List Resources&amp;Referrals'!A:K,3,FALSE)</f>
        <v>7025 North Lilley Rd</v>
      </c>
      <c r="D13" s="96">
        <f>VLOOKUP(A13,'Master List Resources&amp;Referrals'!A:K,4,FALSE)</f>
        <v>0</v>
      </c>
      <c r="E13" s="96" t="str">
        <f>VLOOKUP(A13,'Master List Resources&amp;Referrals'!A:K,5,FALSE)</f>
        <v>Canton</v>
      </c>
      <c r="F13" s="96" t="str">
        <f>VLOOKUP(A13,'Master List Resources&amp;Referrals'!A:K,6,FALSE)</f>
        <v>MI</v>
      </c>
      <c r="G13" s="96">
        <f>VLOOKUP(A13,'Master List Resources&amp;Referrals'!A:K,7,FALSE)</f>
        <v>48187</v>
      </c>
      <c r="H13" s="97" t="str">
        <f>VLOOKUP(A13,'Master List Resources&amp;Referrals'!A:K,8,FALSE)</f>
        <v>734-394-3100</v>
      </c>
      <c r="I13" s="96">
        <f>VLOOKUP(A13,'Master List Resources&amp;Referrals'!A:K,9,FALSE)</f>
        <v>0</v>
      </c>
      <c r="J13" s="96" t="str">
        <f>VLOOKUP(A13,'Master List Resources&amp;Referrals'!A:K,10,FALSE)</f>
        <v>https://www.optalishealthcare.com/location/canton/</v>
      </c>
      <c r="K13" s="96" t="str">
        <f>VLOOKUP(A13,'Master List Resources&amp;Referrals'!A:K,11,FALSE)</f>
        <v>Long-Term or Short-Term Skilled Nursing stays, Respite Care, Hospice Care, Managed Care.</v>
      </c>
    </row>
    <row r="14" spans="1:11" ht="62" x14ac:dyDescent="0.35">
      <c r="A14" s="117" t="s">
        <v>749</v>
      </c>
      <c r="B14" s="96" t="str">
        <f>VLOOKUP(A14,'Master List Resources&amp;Referrals'!A:K,2,FALSE)</f>
        <v>IN-PATIENT Mental Health/ Behavioral Health Hospital for Adolescents, Adults, Seniors, and those with Developmental Disabilities</v>
      </c>
      <c r="C14" s="96" t="str">
        <f>VLOOKUP(A14,'Master List Resources&amp;Referrals'!A:K,3,FALSE)</f>
        <v>15000 Gratiot Ave</v>
      </c>
      <c r="D14" s="96">
        <f>VLOOKUP(A14,'Master List Resources&amp;Referrals'!A:K,4,FALSE)</f>
        <v>0</v>
      </c>
      <c r="E14" s="96" t="str">
        <f>VLOOKUP(A14,'Master List Resources&amp;Referrals'!A:K,5,FALSE)</f>
        <v>Detroit</v>
      </c>
      <c r="F14" s="96" t="str">
        <f>VLOOKUP(A14,'Master List Resources&amp;Referrals'!A:K,6,FALSE)</f>
        <v>MI</v>
      </c>
      <c r="G14" s="96">
        <f>VLOOKUP(A14,'Master List Resources&amp;Referrals'!A:K,7,FALSE)</f>
        <v>48205</v>
      </c>
      <c r="H14" s="97" t="str">
        <f>VLOOKUP(A14,'Master List Resources&amp;Referrals'!A:K,8,FALSE)</f>
        <v>(888) 909-4977
(877) 530-5222</v>
      </c>
      <c r="I14" s="96">
        <f>VLOOKUP(A14,'Master List Resources&amp;Referrals'!A:K,9,FALSE)</f>
        <v>0</v>
      </c>
      <c r="J14" s="96" t="str">
        <f>VLOOKUP(A14,'Master List Resources&amp;Referrals'!A:K,10,FALSE)</f>
        <v>https://www.stonecrestcenter.com/</v>
      </c>
      <c r="K14" s="96">
        <f>VLOOKUP(A14,'Master List Resources&amp;Referrals'!A:K,11,FALSE)</f>
        <v>0</v>
      </c>
    </row>
  </sheetData>
  <autoFilter ref="A1:K1" xr:uid="{10C0DE9C-3D6A-4912-8D97-1EAF6BB39EAF}"/>
  <sortState xmlns:xlrd2="http://schemas.microsoft.com/office/spreadsheetml/2017/richdata2" ref="A2:K14">
    <sortCondition ref="A2:A14"/>
  </sortState>
  <pageMargins left="0.25" right="0.25" top="0.75" bottom="0.75" header="0.3" footer="0.3"/>
  <pageSetup fitToHeight="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D09C-FDE2-46AC-82C6-1D7F63B43167}">
  <sheetPr>
    <pageSetUpPr fitToPage="1"/>
  </sheetPr>
  <dimension ref="A1:K29"/>
  <sheetViews>
    <sheetView showGridLines="0" showRowColHeaders="0" workbookViewId="0">
      <pane xSplit="1" ySplit="1" topLeftCell="B2" activePane="bottomRight" state="frozen"/>
      <selection pane="topRight" activeCell="B1" sqref="B1"/>
      <selection pane="bottomLeft" activeCell="A2" sqref="A2"/>
      <selection pane="bottomRight" activeCell="A2" sqref="A2"/>
    </sheetView>
  </sheetViews>
  <sheetFormatPr defaultColWidth="8.75" defaultRowHeight="15.5" x14ac:dyDescent="0.35"/>
  <cols>
    <col min="1" max="1" width="38.83203125" style="118" bestFit="1" customWidth="1"/>
    <col min="2" max="2" width="33" style="5" bestFit="1" customWidth="1"/>
    <col min="3" max="3" width="20.25" style="5" hidden="1" customWidth="1"/>
    <col min="4" max="4" width="11.83203125" style="5" hidden="1" customWidth="1"/>
    <col min="5" max="5" width="14.08203125" style="5" hidden="1" customWidth="1"/>
    <col min="6" max="6" width="6.83203125" style="5" hidden="1" customWidth="1"/>
    <col min="7" max="7" width="10.75" style="5" hidden="1" customWidth="1"/>
    <col min="8" max="8" width="19" style="5" customWidth="1"/>
    <col min="9" max="9" width="39.5" style="5" customWidth="1"/>
    <col min="10" max="10" width="37.58203125" style="5" customWidth="1"/>
    <col min="11" max="11" width="56" style="5" customWidth="1"/>
    <col min="12" max="16384" width="8.75" style="5"/>
  </cols>
  <sheetData>
    <row r="1" spans="1:11" s="118" customFormat="1" x14ac:dyDescent="0.35">
      <c r="A1" s="119" t="s">
        <v>942</v>
      </c>
      <c r="B1" s="119" t="s">
        <v>943</v>
      </c>
      <c r="C1" s="119" t="s">
        <v>2</v>
      </c>
      <c r="D1" s="119" t="s">
        <v>3</v>
      </c>
      <c r="E1" s="119" t="s">
        <v>4</v>
      </c>
      <c r="F1" s="119" t="s">
        <v>5</v>
      </c>
      <c r="G1" s="119" t="s">
        <v>944</v>
      </c>
      <c r="H1" s="119" t="s">
        <v>945</v>
      </c>
      <c r="I1" s="119" t="s">
        <v>8</v>
      </c>
      <c r="J1" s="119" t="s">
        <v>9</v>
      </c>
      <c r="K1" s="119" t="s">
        <v>10</v>
      </c>
    </row>
    <row r="2" spans="1:11" s="6" customFormat="1" ht="77.5" x14ac:dyDescent="0.35">
      <c r="A2" s="95" t="s">
        <v>35</v>
      </c>
      <c r="B2" s="96" t="str">
        <f>VLOOKUP(A2,'Master List Resources&amp;Referrals'!A:K,2,FALSE)</f>
        <v>Support for Seniors and Caregivers</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t="str">
        <f>VLOOKUP(A2,'Master List Resources&amp;Referrals'!A:K,8,FALSE)</f>
        <v>833-262-2200
800-852-7795</v>
      </c>
      <c r="I2" s="96" t="str">
        <f>VLOOKUP(A2,'Master List Resources&amp;Referrals'!A:K,9,FALSE)</f>
        <v>wellnessprograms@ageways.com</v>
      </c>
      <c r="J2" s="96" t="str">
        <f>VLOOKUP(A2,'Master List Resources&amp;Referrals'!A:K,10,FALSE)</f>
        <v>https://www.ageways.org/
https://www.ageways.org/caregiver-resources/</v>
      </c>
      <c r="K2" s="96" t="str">
        <f>VLOOKUP(A2,'Master List Resources&amp;Referrals'!A:K,11,FALSE)</f>
        <v>AgeWays provides programs and resources that give older adults and family caregivers the extra support they need. Whether it's in-home care programs, Meals on Wheels, or help with understanding care options. Serving Livingston, Macomb, Monroe, Oakland, St. Clair and Washtenaw counties.</v>
      </c>
    </row>
    <row r="3" spans="1:11" ht="31" x14ac:dyDescent="0.35">
      <c r="A3" s="95" t="s">
        <v>41</v>
      </c>
      <c r="B3" s="96" t="str">
        <f>VLOOKUP(A3,'Master List Resources&amp;Referrals'!A:K,2,FALSE)</f>
        <v>24/7 Alzheimer's Helpline</v>
      </c>
      <c r="C3" s="96" t="str">
        <f>VLOOKUP(A3,'Master List Resources&amp;Referrals'!A:K,3,FALSE)</f>
        <v>25200 Telegraph Rd</v>
      </c>
      <c r="D3" s="96" t="str">
        <f>VLOOKUP(A3,'Master List Resources&amp;Referrals'!A:K,4,FALSE)</f>
        <v>Suite #100</v>
      </c>
      <c r="E3" s="96" t="str">
        <f>VLOOKUP(A3,'Master List Resources&amp;Referrals'!A:K,5,FALSE)</f>
        <v>Southfield</v>
      </c>
      <c r="F3" s="96" t="str">
        <f>VLOOKUP(A3,'Master List Resources&amp;Referrals'!A:K,6,FALSE)</f>
        <v>MI</v>
      </c>
      <c r="G3" s="96">
        <f>VLOOKUP(A3,'Master List Resources&amp;Referrals'!A:K,7,FALSE)</f>
        <v>48033</v>
      </c>
      <c r="H3" s="97" t="str">
        <f>VLOOKUP(A3,'Master List Resources&amp;Referrals'!A:K,8,FALSE)</f>
        <v>800-272-3900
248-351-0280</v>
      </c>
      <c r="I3" s="96">
        <f>VLOOKUP(A3,'Master List Resources&amp;Referrals'!A:K,9,FALSE)</f>
        <v>0</v>
      </c>
      <c r="J3" s="96" t="str">
        <f>VLOOKUP(A3,'Master List Resources&amp;Referrals'!A:K,10,FALSE)</f>
        <v>https://www.alz.org/gmc</v>
      </c>
      <c r="K3" s="96" t="str">
        <f>VLOOKUP(A3,'Master List Resources&amp;Referrals'!A:K,11,FALSE)</f>
        <v>24/7 Helpline in over 200 languages, Resources for those with Alzheimers, as well as for Caregivers' health.</v>
      </c>
    </row>
    <row r="4" spans="1:11" ht="124" x14ac:dyDescent="0.35">
      <c r="A4" s="95" t="s">
        <v>85</v>
      </c>
      <c r="B4" s="96" t="str">
        <f>VLOOKUP(A4,'Master List Resources&amp;Referrals'!A:K,2,FALSE)</f>
        <v>RN-Supervised Home Care</v>
      </c>
      <c r="C4" s="96">
        <f>VLOOKUP(A4,'Master List Resources&amp;Referrals'!A:K,3,FALSE)</f>
        <v>0</v>
      </c>
      <c r="D4" s="96">
        <f>VLOOKUP(A4,'Master List Resources&amp;Referrals'!A:K,4,FALSE)</f>
        <v>0</v>
      </c>
      <c r="E4" s="96">
        <f>VLOOKUP(A4,'Master List Resources&amp;Referrals'!A:K,5,FALSE)</f>
        <v>0</v>
      </c>
      <c r="F4" s="96">
        <f>VLOOKUP(A4,'Master List Resources&amp;Referrals'!A:K,6,FALSE)</f>
        <v>0</v>
      </c>
      <c r="G4" s="96">
        <f>VLOOKUP(A4,'Master List Resources&amp;Referrals'!A:K,7,FALSE)</f>
        <v>0</v>
      </c>
      <c r="H4" s="97" t="str">
        <f>VLOOKUP(A4,'Master List Resources&amp;Referrals'!A:K,8,FALSE)</f>
        <v>866-618-7827
E. Lansing
517-679-1700
Ann Arbor/Brighton-Howell
810-225-4000
Novi
248-449-5110</v>
      </c>
      <c r="I4" s="96">
        <f>VLOOKUP(A4,'Master List Resources&amp;Referrals'!A:K,9,FALSE)</f>
        <v>0</v>
      </c>
      <c r="J4" s="96" t="str">
        <f>VLOOKUP(A4,'Master List Resources&amp;Referrals'!A:K,10,FALSE)</f>
        <v>https://www.brightstarcare.com/</v>
      </c>
      <c r="K4" s="96" t="str">
        <f>VLOOKUP(A4,'Master List Resources&amp;Referrals'!A:K,11,FALSE)</f>
        <v>HOME CARE · Assisted living · medical staffing - Unparalleled Home Care and Support
BrightStar Care® provides high-quality home care, assisted living and staffing support to those who need it most. Whether it’s support for a loved one or an organization, we’re here to go above and beyond. We call it A Higher Standard®.</v>
      </c>
    </row>
    <row r="5" spans="1:11" ht="62" x14ac:dyDescent="0.35">
      <c r="A5" s="95" t="s">
        <v>103</v>
      </c>
      <c r="B5" s="96" t="str">
        <f>VLOOKUP(A5,'Master List Resources&amp;Referrals'!A:K,2,FALSE)</f>
        <v>Monthly workshops for caregivers, Activities for Seniors 55+</v>
      </c>
      <c r="C5" s="96" t="str">
        <f>VLOOKUP(A5,'Master List Resources&amp;Referrals'!A:K,3,FALSE)</f>
        <v>46000 Summit Parkway</v>
      </c>
      <c r="D5" s="96" t="str">
        <f>VLOOKUP(A5,'Master List Resources&amp;Referrals'!A:K,4,FALSE)</f>
        <v>Summit on the Park Recreation Center</v>
      </c>
      <c r="E5" s="96" t="str">
        <f>VLOOKUP(A5,'Master List Resources&amp;Referrals'!A:K,5,FALSE)</f>
        <v>Canton</v>
      </c>
      <c r="F5" s="96" t="str">
        <f>VLOOKUP(A5,'Master List Resources&amp;Referrals'!A:K,6,FALSE)</f>
        <v>MI</v>
      </c>
      <c r="G5" s="96">
        <f>VLOOKUP(A5,'Master List Resources&amp;Referrals'!A:K,7,FALSE)</f>
        <v>48188</v>
      </c>
      <c r="H5" s="97">
        <f>VLOOKUP(A5,'Master List Resources&amp;Referrals'!A:K,8,FALSE)</f>
        <v>7343945485</v>
      </c>
      <c r="I5" s="96">
        <f>VLOOKUP(A5,'Master List Resources&amp;Referrals'!A:K,9,FALSE)</f>
        <v>0</v>
      </c>
      <c r="J5" s="96" t="str">
        <f>VLOOKUP(A5,'Master List Resources&amp;Referrals'!A:K,10,FALSE)</f>
        <v>https://cantonmi.gov/476/Club-55-Plus-Senior-Center</v>
      </c>
      <c r="K5" s="96" t="str">
        <f>VLOOKUP(A5,'Master List Resources&amp;Referrals'!A:K,11,FALSE)</f>
        <v xml:space="preserve">Activities, Events, Card Games, </v>
      </c>
    </row>
    <row r="6" spans="1:11" ht="77.5" x14ac:dyDescent="0.35">
      <c r="A6" s="95" t="s">
        <v>110</v>
      </c>
      <c r="B6" s="96" t="str">
        <f>VLOOKUP(A6,'Master List Resources&amp;Referrals'!A:K,2,FALSE)</f>
        <v>Real Time Captions telephone for no cost</v>
      </c>
      <c r="C6" s="96">
        <f>VLOOKUP(A6,'Master List Resources&amp;Referrals'!A:K,3,FALSE)</f>
        <v>0</v>
      </c>
      <c r="D6" s="96">
        <f>VLOOKUP(A6,'Master List Resources&amp;Referrals'!A:K,4,FALSE)</f>
        <v>0</v>
      </c>
      <c r="E6" s="96">
        <f>VLOOKUP(A6,'Master List Resources&amp;Referrals'!A:K,5,FALSE)</f>
        <v>0</v>
      </c>
      <c r="F6" s="96">
        <f>VLOOKUP(A6,'Master List Resources&amp;Referrals'!A:K,6,FALSE)</f>
        <v>0</v>
      </c>
      <c r="G6" s="96">
        <f>VLOOKUP(A6,'Master List Resources&amp;Referrals'!A:K,7,FALSE)</f>
        <v>0</v>
      </c>
      <c r="H6" s="97">
        <f>VLOOKUP(A6,'Master List Resources&amp;Referrals'!A:K,8,FALSE)</f>
        <v>2485506866</v>
      </c>
      <c r="I6" s="96" t="str">
        <f>VLOOKUP(A6,'Master List Resources&amp;Referrals'!A:K,9,FALSE)</f>
        <v>jennifer.weallans@oeius.org</v>
      </c>
      <c r="J6" s="96" t="str">
        <f>VLOOKUP(A6,'Master List Resources&amp;Referrals'!A:K,10,FALSE)</f>
        <v>https://www.oeius.org/</v>
      </c>
      <c r="K6" s="96" t="str">
        <f>VLOOKUP(A6,'Master List Resources&amp;Referrals'!A:K,11,FALSE)</f>
        <v>Requirements: Hearing loss, High Speed Internet, Electrical outlet. (Standard dial-tone phone service required in some cases). 
The phones are up to 4x louder than a regular phone, have tone controll, and auto or assisted captions. Answering machine with voice &amp; captions of messages.</v>
      </c>
    </row>
    <row r="7" spans="1:11" ht="108.5" x14ac:dyDescent="0.35">
      <c r="A7" s="114" t="s">
        <v>115</v>
      </c>
      <c r="B7" s="96" t="str">
        <f>VLOOKUP(A7,'Master List Resources&amp;Referrals'!A:K,2,FALSE)</f>
        <v>Resources and help for Caregivers through The Senior Alliance</v>
      </c>
      <c r="C7" s="96">
        <f>VLOOKUP(A7,'Master List Resources&amp;Referrals'!A:K,3,FALSE)</f>
        <v>0</v>
      </c>
      <c r="D7" s="96">
        <f>VLOOKUP(A7,'Master List Resources&amp;Referrals'!A:K,4,FALSE)</f>
        <v>0</v>
      </c>
      <c r="E7" s="96">
        <f>VLOOKUP(A7,'Master List Resources&amp;Referrals'!A:K,5,FALSE)</f>
        <v>0</v>
      </c>
      <c r="F7" s="96">
        <f>VLOOKUP(A7,'Master List Resources&amp;Referrals'!A:K,6,FALSE)</f>
        <v>0</v>
      </c>
      <c r="G7" s="96">
        <f>VLOOKUP(A7,'Master List Resources&amp;Referrals'!A:K,7,FALSE)</f>
        <v>0</v>
      </c>
      <c r="H7" s="97">
        <f>VLOOKUP(A7,'Master List Resources&amp;Referrals'!A:K,8,FALSE)</f>
        <v>7347222830</v>
      </c>
      <c r="I7" s="96" t="str">
        <f>VLOOKUP(A7,'Master List Resources&amp;Referrals'!A:K,9,FALSE)</f>
        <v>info@thesenioralliance.org</v>
      </c>
      <c r="J7" s="96" t="str">
        <f>VLOOKUP(A7,'Master List Resources&amp;Referrals'!A:K,10,FALSE)</f>
        <v>www.CaregivingHaven.org</v>
      </c>
      <c r="K7" s="96" t="str">
        <f>VLOOKUP(A7,'Master List Resources&amp;Referrals'!A:K,11,FALSE)</f>
        <v>The Caregiving Haven is a one-stop source for guidance, tools, resources, and connections that empower caregivers and their loved ones to focus on enjoying a fulfilling life together.
Supporting you as a caregiver is our top priority. The Senior Alliance is here to ease your way as you care for a loved one.
Use our resource directory to get access to things like meal delivery, caregiving services, in-home help, and more.</v>
      </c>
    </row>
    <row r="8" spans="1:11" ht="93" x14ac:dyDescent="0.35">
      <c r="A8" s="95" t="s">
        <v>144</v>
      </c>
      <c r="B8" s="96" t="str">
        <f>VLOOKUP(A8,'Master List Resources&amp;Referrals'!A:K,2,FALSE)</f>
        <v>Services for Caregivers and Adults aged 50 and up.</v>
      </c>
      <c r="C8" s="96" t="str">
        <f>VLOOKUP(A8,'Master List Resources&amp;Referrals'!A:K,3,FALSE)</f>
        <v>Costick Activities Center</v>
      </c>
      <c r="D8" s="96" t="str">
        <f>VLOOKUP(A8,'Master List Resources&amp;Referrals'!A:K,4,FALSE)</f>
        <v>28600 Eleven Mile Rd.</v>
      </c>
      <c r="E8" s="96" t="str">
        <f>VLOOKUP(A8,'Master List Resources&amp;Referrals'!A:K,5,FALSE)</f>
        <v>Farmington Hills</v>
      </c>
      <c r="F8" s="96" t="str">
        <f>VLOOKUP(A8,'Master List Resources&amp;Referrals'!A:K,6,FALSE)</f>
        <v>MI</v>
      </c>
      <c r="G8" s="96">
        <f>VLOOKUP(A8,'Master List Resources&amp;Referrals'!A:K,7,FALSE)</f>
        <v>48336</v>
      </c>
      <c r="H8" s="97" t="str">
        <f>VLOOKUP(A8,'Master List Resources&amp;Referrals'!A:K,8,FALSE)</f>
        <v>248-473-1830</v>
      </c>
      <c r="I8" s="96">
        <f>VLOOKUP(A8,'Master List Resources&amp;Referrals'!A:K,9,FALSE)</f>
        <v>0</v>
      </c>
      <c r="J8" s="96" t="str">
        <f>VLOOKUP(A8,'Master List Resources&amp;Referrals'!A:K,10,FALSE)</f>
        <v>https://www.fhgov.com/play-explore-learn/adults-50-better/</v>
      </c>
      <c r="K8" s="96" t="str">
        <f>VLOOKUP(A8,'Master List Resources&amp;Referrals'!A:K,11,FALSE)</f>
        <v>Daily events are held at the Costick Activities Center, Monday-Friday, 9:00 AM-4:00 PM, with scheduled evening and weekend programs. Please see “The Messenger", the Adults 50 &amp; Better Program’s monthly newsletter, and the Special Services Activities Guide for updated information on all available programs and services.</v>
      </c>
    </row>
    <row r="9" spans="1:11" ht="31" x14ac:dyDescent="0.35">
      <c r="A9" s="95" t="s">
        <v>171</v>
      </c>
      <c r="B9" s="96" t="str">
        <f>VLOOKUP(A9,'Master List Resources&amp;Referrals'!A:K,2,FALSE)</f>
        <v>Search and Connect to Social Care</v>
      </c>
      <c r="C9" s="96">
        <f>VLOOKUP(A9,'Master List Resources&amp;Referrals'!A:K,3,FALSE)</f>
        <v>0</v>
      </c>
      <c r="D9" s="96">
        <f>VLOOKUP(A9,'Master List Resources&amp;Referrals'!A:K,4,FALSE)</f>
        <v>0</v>
      </c>
      <c r="E9" s="96">
        <f>VLOOKUP(A9,'Master List Resources&amp;Referrals'!A:K,5,FALSE)</f>
        <v>0</v>
      </c>
      <c r="F9" s="96">
        <f>VLOOKUP(A9,'Master List Resources&amp;Referrals'!A:K,6,FALSE)</f>
        <v>0</v>
      </c>
      <c r="G9" s="96">
        <f>VLOOKUP(A9,'Master List Resources&amp;Referrals'!A:K,7,FALSE)</f>
        <v>0</v>
      </c>
      <c r="H9" s="97">
        <f>VLOOKUP(A9,'Master List Resources&amp;Referrals'!A:K,8,FALSE)</f>
        <v>0</v>
      </c>
      <c r="I9" s="96">
        <f>VLOOKUP(A9,'Master List Resources&amp;Referrals'!A:K,9,FALSE)</f>
        <v>0</v>
      </c>
      <c r="J9" s="96" t="str">
        <f>VLOOKUP(A9,'Master List Resources&amp;Referrals'!A:K,10,FALSE)</f>
        <v>https://communityresources.trinity-health.org/</v>
      </c>
      <c r="K9" s="96" t="str">
        <f>VLOOKUP(A9,'Master List Resources&amp;Referrals'!A:K,11,FALSE)</f>
        <v>Website helps find local resources by Zip Code and Type of need. Site has translation available to dozens of languages.</v>
      </c>
    </row>
    <row r="10" spans="1:11" ht="93" x14ac:dyDescent="0.35">
      <c r="A10" s="95" t="s">
        <v>237</v>
      </c>
      <c r="B10" s="96" t="str">
        <f>VLOOKUP(A10,'Master List Resources&amp;Referrals'!A:K,2,FALSE)</f>
        <v>Interpreting Services, Mental Health services, The Deaf HIV Program, Domestic Violence/Sexual Assault services in ASL. For Deaf, DeafBlind, and Hard of Hearing people from children to senior citizens.</v>
      </c>
      <c r="C10" s="96" t="str">
        <f>VLOOKUP(A10,'Master List Resources&amp;Referrals'!A:K,3,FALSE)</f>
        <v>2111 Orchard Lake Road</v>
      </c>
      <c r="D10" s="96" t="str">
        <f>VLOOKUP(A10,'Master List Resources&amp;Referrals'!A:K,4,FALSE)</f>
        <v>#101</v>
      </c>
      <c r="E10" s="96" t="str">
        <f>VLOOKUP(A10,'Master List Resources&amp;Referrals'!A:K,5,FALSE)</f>
        <v>Sylvan Lake</v>
      </c>
      <c r="F10" s="96" t="str">
        <f>VLOOKUP(A10,'Master List Resources&amp;Referrals'!A:K,6,FALSE)</f>
        <v>MI</v>
      </c>
      <c r="G10" s="96" t="str">
        <f>VLOOKUP(A10,'Master List Resources&amp;Referrals'!A:K,7,FALSE)</f>
        <v>48320</v>
      </c>
      <c r="H10" s="97" t="str">
        <f>VLOOKUP(A10,'Master List Resources&amp;Referrals'!A:K,8,FALSE)</f>
        <v>Videophone: 
248-209-6437
Voice: 
248-332-3331</v>
      </c>
      <c r="I10" s="96" t="str">
        <f>VLOOKUP(A10,'Master List Resources&amp;Referrals'!A:K,9,FALSE)</f>
        <v>deafcan@deafcan.org
seniorcitizen@deafcan.org</v>
      </c>
      <c r="J10" s="96" t="str">
        <f>VLOOKUP(A10,'Master List Resources&amp;Referrals'!A:K,10,FALSE)</f>
        <v>https://www.deafcan.org/</v>
      </c>
      <c r="K10" s="96" t="str">
        <f>VLOOKUP(A10,'Master List Resources&amp;Referrals'!A:K,11,FALSE)</f>
        <v>We offer outpatient services for Deaf, DeafBlind, and Hard of  Hearing children, adolescents, and adults in Southeastern Michigan and for persons that are primary caretakers of someone in their household that is Deaf, Deaf-Blind, or Hard of Hearing. Clients will receive services from therapists fluent in American Sign Language (ASL).</v>
      </c>
    </row>
    <row r="11" spans="1:11" ht="93" x14ac:dyDescent="0.35">
      <c r="A11" s="95" t="s">
        <v>256</v>
      </c>
      <c r="B11" s="96" t="str">
        <f>VLOOKUP(A11,'Master List Resources&amp;Referrals'!A:K,2,FALSE)</f>
        <v>Dementia Resources</v>
      </c>
      <c r="C11" s="96">
        <f>VLOOKUP(A11,'Master List Resources&amp;Referrals'!A:K,3,FALSE)</f>
        <v>0</v>
      </c>
      <c r="D11" s="96">
        <f>VLOOKUP(A11,'Master List Resources&amp;Referrals'!A:K,4,FALSE)</f>
        <v>0</v>
      </c>
      <c r="E11" s="96">
        <f>VLOOKUP(A11,'Master List Resources&amp;Referrals'!A:K,5,FALSE)</f>
        <v>0</v>
      </c>
      <c r="F11" s="96">
        <f>VLOOKUP(A11,'Master List Resources&amp;Referrals'!A:K,6,FALSE)</f>
        <v>0</v>
      </c>
      <c r="G11" s="96">
        <f>VLOOKUP(A11,'Master List Resources&amp;Referrals'!A:K,7,FALSE)</f>
        <v>0</v>
      </c>
      <c r="H11" s="97">
        <f>VLOOKUP(A11,'Master List Resources&amp;Referrals'!A:K,8,FALSE)</f>
        <v>2485922650</v>
      </c>
      <c r="I11" s="96">
        <f>VLOOKUP(A11,'Master List Resources&amp;Referrals'!A:K,9,FALSE)</f>
        <v>0</v>
      </c>
      <c r="J11" s="96">
        <f>VLOOKUP(A11,'Master List Resources&amp;Referrals'!A:K,10,FALSE)</f>
        <v>0</v>
      </c>
      <c r="K11" s="96" t="str">
        <f>VLOOKUP(A11,'Master List Resources&amp;Referrals'!A:K,11,FALSE)</f>
        <v>Adult day program, Caregiver support/training, Caregiver Support Groups, ElderCare Solutions of Michigan, Engaging Minds using Cognitive Stimulation Therapy, Residential assisted living, Gray Matters free monthly workshop, Jewish Hospice and Chaplaincy Network, Memory Cafe, Mind Aerobics to help slow cognitive decline.</v>
      </c>
    </row>
    <row r="12" spans="1:11" ht="31" x14ac:dyDescent="0.35">
      <c r="A12" s="98" t="s">
        <v>354</v>
      </c>
      <c r="B12" s="96" t="str">
        <f>VLOOKUP(A12,'Master List Resources&amp;Referrals'!A:K,2,FALSE)</f>
        <v>Support for caregivers of those with Alzheimers</v>
      </c>
      <c r="C12" s="96" t="str">
        <f>VLOOKUP(A12,'Master List Resources&amp;Referrals'!A:K,3,FALSE)</f>
        <v>9301 Wilshire Boulevard</v>
      </c>
      <c r="D12" s="96" t="str">
        <f>VLOOKUP(A12,'Master List Resources&amp;Referrals'!A:K,4,FALSE)</f>
        <v>Suite 516</v>
      </c>
      <c r="E12" s="96" t="str">
        <f>VLOOKUP(A12,'Master List Resources&amp;Referrals'!A:K,5,FALSE)</f>
        <v>Beverly Hills</v>
      </c>
      <c r="F12" s="96" t="str">
        <f>VLOOKUP(A12,'Master List Resources&amp;Referrals'!A:K,6,FALSE)</f>
        <v>CA</v>
      </c>
      <c r="G12" s="96">
        <f>VLOOKUP(A12,'Master List Resources&amp;Referrals'!A:K,7,FALSE)</f>
        <v>90210</v>
      </c>
      <c r="H12" s="97">
        <f>VLOOKUP(A12,'Master List Resources&amp;Referrals'!A:K,8,FALSE)</f>
        <v>0</v>
      </c>
      <c r="I12" s="96" t="str">
        <f>VLOOKUP(A12,'Master List Resources&amp;Referrals'!A:K,9,FALSE)</f>
        <v>info@wearehfc.org</v>
      </c>
      <c r="J12" s="96" t="str">
        <f>VLOOKUP(A12,'Master List Resources&amp;Referrals'!A:K,10,FALSE)</f>
        <v>https://wearehfc.org/</v>
      </c>
      <c r="K12" s="96" t="str">
        <f>VLOOKUP(A12,'Master List Resources&amp;Referrals'!A:K,11,FALSE)</f>
        <v>Online Support Groups, Online Resources, Caregiver Respite Program</v>
      </c>
    </row>
    <row r="13" spans="1:11" ht="77.5" x14ac:dyDescent="0.35">
      <c r="A13" s="114" t="s">
        <v>374</v>
      </c>
      <c r="B13" s="96" t="str">
        <f>VLOOKUP(A13,'Master List Resources&amp;Referrals'!A:K,2,FALSE)</f>
        <v>Day program for people with dementia</v>
      </c>
      <c r="C13" s="96" t="str">
        <f>VLOOKUP(A13,'Master List Resources&amp;Referrals'!A:K,3,FALSE)</f>
        <v>Multiple Locations</v>
      </c>
      <c r="D13" s="96">
        <f>VLOOKUP(A13,'Master List Resources&amp;Referrals'!A:K,4,FALSE)</f>
        <v>0</v>
      </c>
      <c r="E13" s="96">
        <f>VLOOKUP(A13,'Master List Resources&amp;Referrals'!A:K,5,FALSE)</f>
        <v>0</v>
      </c>
      <c r="F13" s="96">
        <f>VLOOKUP(A13,'Master List Resources&amp;Referrals'!A:K,6,FALSE)</f>
        <v>0</v>
      </c>
      <c r="G13" s="96">
        <f>VLOOKUP(A13,'Master List Resources&amp;Referrals'!A:K,7,FALSE)</f>
        <v>0</v>
      </c>
      <c r="H13" s="97" t="str">
        <f>VLOOKUP(A13,'Master List Resources&amp;Referrals'!A:K,8,FALSE)</f>
        <v>Southfield: 
248-233-4392
West Bloomfield:
248-592-5032</v>
      </c>
      <c r="I13" s="96" t="str">
        <f>VLOOKUP(A13,'Master List Resources&amp;Referrals'!A:K,9,FALSE)</f>
        <v>info@brownadultday.org</v>
      </c>
      <c r="J13" s="96" t="str">
        <f>VLOOKUP(A13,'Master List Resources&amp;Referrals'!A:K,10,FALSE)</f>
        <v>https://www.brownadultday.org/</v>
      </c>
      <c r="K13" s="96" t="str">
        <f>VLOOKUP(A13,'Master List Resources&amp;Referrals'!A:K,11,FALSE)</f>
        <v>Adult Day Program intended to help people living with dementia to maintain their highest level of functioning. Some activities include: art, music, socialization, trips, group exercise, gardening, current events, trivia/brain boosters, baking, intergenerational programs.</v>
      </c>
    </row>
    <row r="14" spans="1:11" ht="108.5" x14ac:dyDescent="0.35">
      <c r="A14" s="98" t="s">
        <v>380</v>
      </c>
      <c r="B14" s="96" t="str">
        <f>VLOOKUP(A14,'Master List Resources&amp;Referrals'!A:K,2,FALSE)</f>
        <v>Services for older adults, domestic abuse, family support, addiction, suicide prevention, counseling, community education.</v>
      </c>
      <c r="C14" s="96" t="str">
        <f>VLOOKUP(A14,'Master List Resources&amp;Referrals'!A:K,3,FALSE)</f>
        <v>West Bloomfield  Orley Building
6555 West Maple Road
Oak Park Office
Crown Pointe Office Building
25900 Greenfield Road</v>
      </c>
      <c r="D14" s="96" t="str">
        <f>VLOOKUP(A14,'Master List Resources&amp;Referrals'!A:K,4,FALSE)</f>
        <v xml:space="preserve">
Suite 405</v>
      </c>
      <c r="E14" s="96" t="str">
        <f>VLOOKUP(A14,'Master List Resources&amp;Referrals'!A:K,5,FALSE)</f>
        <v>West Bloomfield
Oak Park</v>
      </c>
      <c r="F14" s="96" t="str">
        <f>VLOOKUP(A14,'Master List Resources&amp;Referrals'!A:K,6,FALSE)</f>
        <v>MI</v>
      </c>
      <c r="G14" s="96" t="str">
        <f>VLOOKUP(A14,'Master List Resources&amp;Referrals'!A:K,7,FALSE)</f>
        <v>48322
48237</v>
      </c>
      <c r="H14" s="97">
        <f>VLOOKUP(A14,'Master List Resources&amp;Referrals'!A:K,8,FALSE)</f>
        <v>2485922313</v>
      </c>
      <c r="I14" s="96" t="str">
        <f>VLOOKUP(A14,'Master List Resources&amp;Referrals'!A:K,9,FALSE)</f>
        <v>resourcecenter@jfsdetroit.org</v>
      </c>
      <c r="J14" s="96" t="str">
        <f>VLOOKUP(A14,'Master List Resources&amp;Referrals'!A:K,10,FALSE)</f>
        <v>https://www.jfsdetroit.org/</v>
      </c>
      <c r="K14" s="96" t="str">
        <f>VLOOKUP(A14,'Master List Resources&amp;Referrals'!A:K,11,FALSE)</f>
        <v>While our focus is to meet the needs of the metro Detroit Jewish community, we are honored to serve all who come through our door.</v>
      </c>
    </row>
    <row r="15" spans="1:11" ht="124" x14ac:dyDescent="0.35">
      <c r="A15" s="95" t="s">
        <v>389</v>
      </c>
      <c r="B15" s="96" t="str">
        <f>VLOOKUP(A15,'Master List Resources&amp;Referrals'!A:K,2,FALSE)</f>
        <v>Senior Living Community, including some HUD-Subsidized</v>
      </c>
      <c r="C15" s="96" t="str">
        <f>VLOOKUP(A15,'Master List Resources&amp;Referrals'!A:K,3,FALSE)</f>
        <v>Multiple Location</v>
      </c>
      <c r="D15" s="96">
        <f>VLOOKUP(A15,'Master List Resources&amp;Referrals'!A:K,4,FALSE)</f>
        <v>0</v>
      </c>
      <c r="E15" s="96">
        <f>VLOOKUP(A15,'Master List Resources&amp;Referrals'!A:K,5,FALSE)</f>
        <v>0</v>
      </c>
      <c r="F15" s="96">
        <f>VLOOKUP(A15,'Master List Resources&amp;Referrals'!A:K,6,FALSE)</f>
        <v>0</v>
      </c>
      <c r="G15" s="96">
        <f>VLOOKUP(A15,'Master List Resources&amp;Referrals'!A:K,7,FALSE)</f>
        <v>0</v>
      </c>
      <c r="H15" s="97" t="str">
        <f>VLOOKUP(A15,'Master List Resources&amp;Referrals'!A:K,8,FALSE)</f>
        <v>Tours: 
248-469-0228
HUD-Subsidized Apartment Information: 
248-592-1127
All Other Inquiries: 
248-592-1111</v>
      </c>
      <c r="I15" s="96">
        <f>VLOOKUP(A15,'Master List Resources&amp;Referrals'!A:K,9,FALSE)</f>
        <v>0</v>
      </c>
      <c r="J15" s="96" t="str">
        <f>VLOOKUP(A15,'Master List Resources&amp;Referrals'!A:K,10,FALSE)</f>
        <v>https://jslmi.org/</v>
      </c>
      <c r="K15" s="96" t="str">
        <f>VLOOKUP(A15,'Master List Resources&amp;Referrals'!A:K,11,FALSE)</f>
        <v>Independent Living, Assisted Living, Memory Care, Short Term Apartment Rental. Special programs for Holocaust Survivors and their families.</v>
      </c>
    </row>
    <row r="16" spans="1:11" ht="46.5" x14ac:dyDescent="0.35">
      <c r="A16" s="95" t="s">
        <v>483</v>
      </c>
      <c r="B16" s="96" t="str">
        <f>VLOOKUP(A16,'Master List Resources&amp;Referrals'!A:K,2,FALSE)</f>
        <v>Advocacy and Education for Caretakers
Hospice Provider Search</v>
      </c>
      <c r="C16" s="96" t="str">
        <f>VLOOKUP(A16,'Master List Resources&amp;Referrals'!A:K,3,FALSE)</f>
        <v>2140 University Park Drive</v>
      </c>
      <c r="D16" s="96" t="str">
        <f>VLOOKUP(A16,'Master List Resources&amp;Referrals'!A:K,4,FALSE)</f>
        <v>Suite 220</v>
      </c>
      <c r="E16" s="96" t="str">
        <f>VLOOKUP(A16,'Master List Resources&amp;Referrals'!A:K,5,FALSE)</f>
        <v>Okemos</v>
      </c>
      <c r="F16" s="96" t="str">
        <f>VLOOKUP(A16,'Master List Resources&amp;Referrals'!A:K,6,FALSE)</f>
        <v>MI</v>
      </c>
      <c r="G16" s="96" t="str">
        <f>VLOOKUP(A16,'Master List Resources&amp;Referrals'!A:K,7,FALSE)</f>
        <v>48864</v>
      </c>
      <c r="H16" s="97" t="str">
        <f>VLOOKUP(A16,'Master List Resources&amp;Referrals'!A:K,8,FALSE)</f>
        <v>(517) 349-8089</v>
      </c>
      <c r="I16" s="96" t="str">
        <f>VLOOKUP(A16,'Master List Resources&amp;Referrals'!A:K,9,FALSE)</f>
        <v>info@mhha.org</v>
      </c>
      <c r="J16" s="96" t="str">
        <f>VLOOKUP(A16,'Master List Resources&amp;Referrals'!A:K,10,FALSE)</f>
        <v>https://www.mhha.org/</v>
      </c>
      <c r="K16" s="96" t="str">
        <f>VLOOKUP(A16,'Master List Resources&amp;Referrals'!A:K,11,FALSE)</f>
        <v>Searchable directory for Hospice and At-Home care providers in Michigan, Education resources for caretakers, and advocacy</v>
      </c>
    </row>
    <row r="17" spans="1:11" ht="46.5" x14ac:dyDescent="0.35">
      <c r="A17" s="114" t="s">
        <v>502</v>
      </c>
      <c r="B17" s="96" t="str">
        <f>VLOOKUP(A17,'Master List Resources&amp;Referrals'!A:K,2,FALSE)</f>
        <v>Assists veterans with Housing, emergency assistance, education assistance, DD214s, etc.</v>
      </c>
      <c r="C17" s="96">
        <f>VLOOKUP(A17,'Master List Resources&amp;Referrals'!A:K,3,FALSE)</f>
        <v>0</v>
      </c>
      <c r="D17" s="96">
        <f>VLOOKUP(A17,'Master List Resources&amp;Referrals'!A:K,4,FALSE)</f>
        <v>0</v>
      </c>
      <c r="E17" s="96">
        <f>VLOOKUP(A17,'Master List Resources&amp;Referrals'!A:K,5,FALSE)</f>
        <v>0</v>
      </c>
      <c r="F17" s="96">
        <f>VLOOKUP(A17,'Master List Resources&amp;Referrals'!A:K,6,FALSE)</f>
        <v>0</v>
      </c>
      <c r="G17" s="96">
        <f>VLOOKUP(A17,'Master List Resources&amp;Referrals'!A:K,7,FALSE)</f>
        <v>0</v>
      </c>
      <c r="H17" s="97" t="str">
        <f>VLOOKUP(A17,'Master List Resources&amp;Referrals'!A:K,8,FALSE)</f>
        <v>800-MICH-VET
800-642-4838</v>
      </c>
      <c r="I17" s="96">
        <f>VLOOKUP(A17,'Master List Resources&amp;Referrals'!A:K,9,FALSE)</f>
        <v>0</v>
      </c>
      <c r="J17" s="96" t="str">
        <f>VLOOKUP(A17,'Master List Resources&amp;Referrals'!A:K,10,FALSE)</f>
        <v>https://www.michigan.gov/mvaa</v>
      </c>
      <c r="K17" s="96" t="str">
        <f>VLOOKUP(A17,'Master List Resources&amp;Referrals'!A:K,11,FALSE)</f>
        <v>A resource center connecting veterans and their families to state programs, federal benefits, and local resources.</v>
      </c>
    </row>
    <row r="18" spans="1:11" ht="46.5" x14ac:dyDescent="0.35">
      <c r="A18" s="114" t="s">
        <v>600</v>
      </c>
      <c r="B18" s="96" t="str">
        <f>VLOOKUP(A18,'Master List Resources&amp;Referrals'!A:K,2,FALSE)</f>
        <v>Home Healthcare - Medical and Non-Medical</v>
      </c>
      <c r="C18" s="96" t="str">
        <f>VLOOKUP(A18,'Master List Resources&amp;Referrals'!A:K,3,FALSE)</f>
        <v>37695 Pembroke Ave</v>
      </c>
      <c r="D18" s="96">
        <f>VLOOKUP(A18,'Master List Resources&amp;Referrals'!A:K,4,FALSE)</f>
        <v>0</v>
      </c>
      <c r="E18" s="96" t="str">
        <f>VLOOKUP(A18,'Master List Resources&amp;Referrals'!A:K,5,FALSE)</f>
        <v>Livonia</v>
      </c>
      <c r="F18" s="96" t="str">
        <f>VLOOKUP(A18,'Master List Resources&amp;Referrals'!A:K,6,FALSE)</f>
        <v>MI</v>
      </c>
      <c r="G18" s="96">
        <f>VLOOKUP(A18,'Master List Resources&amp;Referrals'!A:K,7,FALSE)</f>
        <v>48152</v>
      </c>
      <c r="H18" s="97" t="str">
        <f>VLOOKUP(A18,'Master List Resources&amp;Referrals'!A:K,8,FALSE)</f>
        <v>(734) 259-4200</v>
      </c>
      <c r="I18" s="96">
        <f>VLOOKUP(A18,'Master List Resources&amp;Referrals'!A:K,9,FALSE)</f>
        <v>0</v>
      </c>
      <c r="J18" s="96" t="str">
        <f>VLOOKUP(A18,'Master List Resources&amp;Referrals'!A:K,10,FALSE)</f>
        <v>https://www.nplhh.com/</v>
      </c>
      <c r="K18" s="96" t="str">
        <f>VLOOKUP(A18,'Master List Resources&amp;Referrals'!A:K,11,FALSE)</f>
        <v>In-Home care services include Medical and Non-Medical. Such as: Personal Assistance, Companionship, Light Housekeeping, Errands and Transportation, Meal Preparation</v>
      </c>
    </row>
    <row r="19" spans="1:11" ht="46.5" x14ac:dyDescent="0.35">
      <c r="A19" s="114" t="s">
        <v>619</v>
      </c>
      <c r="B19" s="96" t="str">
        <f>VLOOKUP(A19,'Master List Resources&amp;Referrals'!A:K,2,FALSE)</f>
        <v>Skilled Nursing, Physical Rehabilitation, Long-Term Care, Respite Care</v>
      </c>
      <c r="C19" s="96" t="str">
        <f>VLOOKUP(A19,'Master List Resources&amp;Referrals'!A:K,3,FALSE)</f>
        <v>7025 North Lilley Rd</v>
      </c>
      <c r="D19" s="96">
        <f>VLOOKUP(A19,'Master List Resources&amp;Referrals'!A:K,4,FALSE)</f>
        <v>0</v>
      </c>
      <c r="E19" s="96" t="str">
        <f>VLOOKUP(A19,'Master List Resources&amp;Referrals'!A:K,5,FALSE)</f>
        <v>Canton</v>
      </c>
      <c r="F19" s="96" t="str">
        <f>VLOOKUP(A19,'Master List Resources&amp;Referrals'!A:K,6,FALSE)</f>
        <v>MI</v>
      </c>
      <c r="G19" s="96">
        <f>VLOOKUP(A19,'Master List Resources&amp;Referrals'!A:K,7,FALSE)</f>
        <v>48187</v>
      </c>
      <c r="H19" s="97" t="str">
        <f>VLOOKUP(A19,'Master List Resources&amp;Referrals'!A:K,8,FALSE)</f>
        <v>734-394-3100</v>
      </c>
      <c r="I19" s="96">
        <f>VLOOKUP(A19,'Master List Resources&amp;Referrals'!A:K,9,FALSE)</f>
        <v>0</v>
      </c>
      <c r="J19" s="96" t="str">
        <f>VLOOKUP(A19,'Master List Resources&amp;Referrals'!A:K,10,FALSE)</f>
        <v>https://www.optalishealthcare.com/location/canton/</v>
      </c>
      <c r="K19" s="96" t="str">
        <f>VLOOKUP(A19,'Master List Resources&amp;Referrals'!A:K,11,FALSE)</f>
        <v>Long-Term or Short-Term Skilled Nursing stays, Respite Care, Hospice Care, Managed Care.</v>
      </c>
    </row>
    <row r="20" spans="1:11" ht="170.5" x14ac:dyDescent="0.35">
      <c r="A20" s="95" t="s">
        <v>625</v>
      </c>
      <c r="B20" s="96" t="str">
        <f>VLOOKUP(A20,'Master List Resources&amp;Referrals'!A:K,2,FALSE)</f>
        <v>Insurance program focusing on keeping seniors in their homes and preventing the need for nursing homes.</v>
      </c>
      <c r="C20" s="96">
        <f>VLOOKUP(A20,'Master List Resources&amp;Referrals'!A:K,3,FALSE)</f>
        <v>0</v>
      </c>
      <c r="D20" s="96">
        <f>VLOOKUP(A20,'Master List Resources&amp;Referrals'!A:K,4,FALSE)</f>
        <v>0</v>
      </c>
      <c r="E20" s="96">
        <f>VLOOKUP(A20,'Master List Resources&amp;Referrals'!A:K,5,FALSE)</f>
        <v>0</v>
      </c>
      <c r="F20" s="96">
        <f>VLOOKUP(A20,'Master List Resources&amp;Referrals'!A:K,6,FALSE)</f>
        <v>0</v>
      </c>
      <c r="G20" s="96">
        <f>VLOOKUP(A20,'Master List Resources&amp;Referrals'!A:K,7,FALSE)</f>
        <v>0</v>
      </c>
      <c r="H20" s="97">
        <f>VLOOKUP(A20,'Master List Resources&amp;Referrals'!A:K,8,FALSE)</f>
        <v>8554454554</v>
      </c>
      <c r="I20" s="96">
        <f>VLOOKUP(A20,'Master List Resources&amp;Referrals'!A:K,9,FALSE)</f>
        <v>0</v>
      </c>
      <c r="J20" s="96" t="str">
        <f>VLOOKUP(A20,'Master List Resources&amp;Referrals'!A:K,10,FALSE)</f>
        <v>https://www.pacesemi.org/</v>
      </c>
      <c r="K20" s="96" t="str">
        <f>VLOOKUP(A20,'Master List Resources&amp;Referrals'!A:K,11,FALSE)</f>
        <v>All-inclusive care, all under one roof, and we can come to you.
As you get older, you deserve more comprehensive care. If you’re age 55 or older with chronic health conditions or disabilities, PACE Southeast Michigan will help you stay one step ahead.
PACE offers a unique line-up of coordinated care to help you stay in your home and community longer.
You can benefit from medical services like primary care, dental, vision, physical therapy, and more in our day centers, filled with caring staff and social activities. We’ll even pick you up and drop you off at the end of the day. Or we can serve you in the comfort of your home.</v>
      </c>
    </row>
    <row r="21" spans="1:11" ht="62" x14ac:dyDescent="0.35">
      <c r="A21" s="114" t="s">
        <v>722</v>
      </c>
      <c r="B21" s="96" t="str">
        <f>VLOOKUP(A21,'Master List Resources&amp;Referrals'!A:K,2,FALSE)</f>
        <v>In-Home services for Seniors by Seniors</v>
      </c>
      <c r="C21" s="96" t="str">
        <f>VLOOKUP(A21,'Master List Resources&amp;Referrals'!A:K,3,FALSE)</f>
        <v>28175 Haggerty Rd</v>
      </c>
      <c r="D21" s="96">
        <f>VLOOKUP(A21,'Master List Resources&amp;Referrals'!A:K,4,FALSE)</f>
        <v>0</v>
      </c>
      <c r="E21" s="96" t="str">
        <f>VLOOKUP(A21,'Master List Resources&amp;Referrals'!A:K,5,FALSE)</f>
        <v>Novi</v>
      </c>
      <c r="F21" s="96" t="str">
        <f>VLOOKUP(A21,'Master List Resources&amp;Referrals'!A:K,6,FALSE)</f>
        <v>MI</v>
      </c>
      <c r="G21" s="96">
        <f>VLOOKUP(A21,'Master List Resources&amp;Referrals'!A:K,7,FALSE)</f>
        <v>48377</v>
      </c>
      <c r="H21" s="97">
        <f>VLOOKUP(A21,'Master List Resources&amp;Referrals'!A:K,8,FALSE)</f>
        <v>2486861000</v>
      </c>
      <c r="I21" s="96" t="str">
        <f>VLOOKUP(A21,'Master List Resources&amp;Referrals'!A:K,9,FALSE)</f>
        <v>sheila@shsfarmingtonhills.com</v>
      </c>
      <c r="J21" s="96" t="str">
        <f>VLOOKUP(A21,'Master List Resources&amp;Referrals'!A:K,10,FALSE)</f>
        <v>https://seniorshelpingseniors.com/</v>
      </c>
      <c r="K21" s="96" t="str">
        <f>VLOOKUP(A21,'Master List Resources&amp;Referrals'!A:K,11,FALSE)</f>
        <v>Seniors help seniors by providing the followint services: Companionship, socialization, light housekeeping, meal preparation, Dementia/Alzheimer's care, relief of family caregiver, daily living assistance, personal care, etc.</v>
      </c>
    </row>
    <row r="22" spans="1:11" ht="62" x14ac:dyDescent="0.35">
      <c r="A22" s="95" t="s">
        <v>749</v>
      </c>
      <c r="B22" s="96" t="str">
        <f>VLOOKUP(A22,'Master List Resources&amp;Referrals'!A:K,2,FALSE)</f>
        <v>IN-PATIENT Mental Health/ Behavioral Health Hospital for Adolescents, Adults, Seniors, and those with Developmental Disabilities</v>
      </c>
      <c r="C22" s="96" t="str">
        <f>VLOOKUP(A22,'Master List Resources&amp;Referrals'!A:K,3,FALSE)</f>
        <v>15000 Gratiot Ave</v>
      </c>
      <c r="D22" s="96">
        <f>VLOOKUP(A22,'Master List Resources&amp;Referrals'!A:K,4,FALSE)</f>
        <v>0</v>
      </c>
      <c r="E22" s="96" t="str">
        <f>VLOOKUP(A22,'Master List Resources&amp;Referrals'!A:K,5,FALSE)</f>
        <v>Detroit</v>
      </c>
      <c r="F22" s="96" t="str">
        <f>VLOOKUP(A22,'Master List Resources&amp;Referrals'!A:K,6,FALSE)</f>
        <v>MI</v>
      </c>
      <c r="G22" s="96">
        <f>VLOOKUP(A22,'Master List Resources&amp;Referrals'!A:K,7,FALSE)</f>
        <v>48205</v>
      </c>
      <c r="H22" s="97" t="str">
        <f>VLOOKUP(A22,'Master List Resources&amp;Referrals'!A:K,8,FALSE)</f>
        <v>(888) 909-4977
(877) 530-5222</v>
      </c>
      <c r="I22" s="96">
        <f>VLOOKUP(A22,'Master List Resources&amp;Referrals'!A:K,9,FALSE)</f>
        <v>0</v>
      </c>
      <c r="J22" s="96" t="str">
        <f>VLOOKUP(A22,'Master List Resources&amp;Referrals'!A:K,10,FALSE)</f>
        <v>https://www.stonecrestcenter.com/</v>
      </c>
      <c r="K22" s="96">
        <f>VLOOKUP(A22,'Master List Resources&amp;Referrals'!A:K,11,FALSE)</f>
        <v>0</v>
      </c>
    </row>
    <row r="23" spans="1:11" ht="62" x14ac:dyDescent="0.35">
      <c r="A23" s="95" t="s">
        <v>792</v>
      </c>
      <c r="B23" s="96" t="str">
        <f>VLOOKUP(A23,'Master List Resources&amp;Referrals'!A:K,2,FALSE)</f>
        <v>Senior citizen advocacy and Resources
Caregiver support and resources</v>
      </c>
      <c r="C23" s="96" t="str">
        <f>VLOOKUP(A23,'Master List Resources&amp;Referrals'!A:K,3,FALSE)</f>
        <v>3200 Greenfield Rd</v>
      </c>
      <c r="D23" s="96" t="str">
        <f>VLOOKUP(A23,'Master List Resources&amp;Referrals'!A:K,4,FALSE)</f>
        <v>Suite 100</v>
      </c>
      <c r="E23" s="96" t="str">
        <f>VLOOKUP(A23,'Master List Resources&amp;Referrals'!A:K,5,FALSE)</f>
        <v>Dearborn</v>
      </c>
      <c r="F23" s="96" t="str">
        <f>VLOOKUP(A23,'Master List Resources&amp;Referrals'!A:K,6,FALSE)</f>
        <v>MI</v>
      </c>
      <c r="G23" s="96">
        <f>VLOOKUP(A23,'Master List Resources&amp;Referrals'!A:K,7,FALSE)</f>
        <v>48120</v>
      </c>
      <c r="H23" s="97" t="str">
        <f>VLOOKUP(A23,'Master List Resources&amp;Referrals'!A:K,8,FALSE)</f>
        <v>734-722-2830
800-815-1112</v>
      </c>
      <c r="I23" s="96" t="str">
        <f>VLOOKUP(A23,'Master List Resources&amp;Referrals'!A:K,9,FALSE)</f>
        <v>info@thesenioralliance.org</v>
      </c>
      <c r="J23" s="96" t="str">
        <f>VLOOKUP(A23,'Master List Resources&amp;Referrals'!A:K,10,FALSE)</f>
        <v>www.thesenioralliance.org
https://thesenioralliance.org/caregiving-haven/caregiver-support/caregiver-self-care/</v>
      </c>
      <c r="K23" s="96" t="str">
        <f>VLOOKUP(A23,'Master List Resources&amp;Referrals'!A:K,11,FALSE)</f>
        <v>The Senior Alliance connects older adults and caregivers with resources, services, and programs in 34 western Wayne County and Downriver communities in Michigan.</v>
      </c>
    </row>
    <row r="24" spans="1:11" ht="93" x14ac:dyDescent="0.35">
      <c r="A24" s="98" t="s">
        <v>827</v>
      </c>
      <c r="B24" s="96" t="str">
        <f>VLOOKUP(A24,'Master List Resources&amp;Referrals'!A:K,2,FALSE)</f>
        <v>Dementia caregivers, friends, and family support</v>
      </c>
      <c r="C24" s="96">
        <f>VLOOKUP(A24,'Master List Resources&amp;Referrals'!A:K,3,FALSE)</f>
        <v>0</v>
      </c>
      <c r="D24" s="96">
        <f>VLOOKUP(A24,'Master List Resources&amp;Referrals'!A:K,4,FALSE)</f>
        <v>0</v>
      </c>
      <c r="E24" s="96">
        <f>VLOOKUP(A24,'Master List Resources&amp;Referrals'!A:K,5,FALSE)</f>
        <v>0</v>
      </c>
      <c r="F24" s="96">
        <f>VLOOKUP(A24,'Master List Resources&amp;Referrals'!A:K,6,FALSE)</f>
        <v>0</v>
      </c>
      <c r="G24" s="96">
        <f>VLOOKUP(A24,'Master List Resources&amp;Referrals'!A:K,7,FALSE)</f>
        <v>0</v>
      </c>
      <c r="H24" s="97" t="str">
        <f>VLOOKUP(A24,'Master List Resources&amp;Referrals'!A:K,8,FALSE)</f>
        <v>248-509-HELP
248-509-4357</v>
      </c>
      <c r="I24" s="96" t="str">
        <f>VLOOKUP(A24,'Master List Resources&amp;Referrals'!A:K,9,FALSE)</f>
        <v>info@universaldementia.org</v>
      </c>
      <c r="J24" s="96" t="str">
        <f>VLOOKUP(A24,'Master List Resources&amp;Referrals'!A:K,10,FALSE)</f>
        <v>https://www.universaldementia.org/</v>
      </c>
      <c r="K24" s="96" t="str">
        <f>VLOOKUP(A24,'Master List Resources&amp;Referrals'!A:K,11,FALSE)</f>
        <v>Educating caregivers, families, and communities supporting loved ones with Alzheimer’s and other dementia-related diseases. As a trusted resource in helping caregivers manage the social, spiritual, emotional, and practical needs of those suffering from the disease, we strive to offer real benefits to caregivers especially those in need-based communities.</v>
      </c>
    </row>
    <row r="25" spans="1:11" ht="93" x14ac:dyDescent="0.35">
      <c r="A25" s="98" t="s">
        <v>833</v>
      </c>
      <c r="B25" s="96" t="str">
        <f>VLOOKUP(A25,'Master List Resources&amp;Referrals'!A:K,2,FALSE)</f>
        <v>Primary Care, Mental Health, Specialty Care, Social Programs and Services for Military Veterans</v>
      </c>
      <c r="C25" s="96" t="str">
        <f>VLOOKUP(A25,'Master List Resources&amp;Referrals'!A:K,3,FALSE)</f>
        <v>Lieutenant Colonel Charles S. Kettles VA Medical Center</v>
      </c>
      <c r="D25" s="96" t="str">
        <f>VLOOKUP(A25,'Master List Resources&amp;Referrals'!A:K,4,FALSE)</f>
        <v>2215 Fuller Rd</v>
      </c>
      <c r="E25" s="96" t="str">
        <f>VLOOKUP(A25,'Master List Resources&amp;Referrals'!A:K,5,FALSE)</f>
        <v>Ann Arbor</v>
      </c>
      <c r="F25" s="96" t="str">
        <f>VLOOKUP(A25,'Master List Resources&amp;Referrals'!A:K,6,FALSE)</f>
        <v>MI</v>
      </c>
      <c r="G25" s="96" t="str">
        <f>VLOOKUP(A25,'Master List Resources&amp;Referrals'!A:K,7,FALSE)</f>
        <v>48105-2303</v>
      </c>
      <c r="H25" s="97" t="str">
        <f>VLOOKUP(A25,'Master List Resources&amp;Referrals'!A:K,8,FALSE)</f>
        <v>Main phone: 
734-769-7100
VA health connect: 833-940-1624
Mental health care: 734-845-3471</v>
      </c>
      <c r="I25" s="96">
        <f>VLOOKUP(A25,'Master List Resources&amp;Referrals'!A:K,9,FALSE)</f>
        <v>0</v>
      </c>
      <c r="J25" s="96" t="str">
        <f>VLOOKUP(A25,'Master List Resources&amp;Referrals'!A:K,10,FALSE)</f>
        <v>https://www.va.gov/ann-arbor-health-care/</v>
      </c>
      <c r="K25" s="96">
        <f>VLOOKUP(A25,'Master List Resources&amp;Referrals'!A:K,11,FALSE)</f>
        <v>0</v>
      </c>
    </row>
    <row r="26" spans="1:11" ht="108.5" x14ac:dyDescent="0.35">
      <c r="A26" s="98" t="s">
        <v>840</v>
      </c>
      <c r="B26" s="96" t="str">
        <f>VLOOKUP(A26,'Master List Resources&amp;Referrals'!A:K,2,FALSE)</f>
        <v>Primary Care, Mental Health, Specialty Care, Social Programs and Services for Military Veterans</v>
      </c>
      <c r="C26" s="96" t="str">
        <f>VLOOKUP(A26,'Master List Resources&amp;Referrals'!A:K,3,FALSE)</f>
        <v>Battle Creek VA Medical Center</v>
      </c>
      <c r="D26" s="96" t="str">
        <f>VLOOKUP(A26,'Master List Resources&amp;Referrals'!A:K,4,FALSE)</f>
        <v>5500 Armstrong Road</v>
      </c>
      <c r="E26" s="96" t="str">
        <f>VLOOKUP(A26,'Master List Resources&amp;Referrals'!A:K,5,FALSE)</f>
        <v>Battle Creek</v>
      </c>
      <c r="F26" s="96" t="str">
        <f>VLOOKUP(A26,'Master List Resources&amp;Referrals'!A:K,6,FALSE)</f>
        <v>MI</v>
      </c>
      <c r="G26" s="96" t="str">
        <f>VLOOKUP(A26,'Master List Resources&amp;Referrals'!A:K,7,FALSE)</f>
        <v>49037-7314</v>
      </c>
      <c r="H26" s="97" t="str">
        <f>VLOOKUP(A26,'Master List Resources&amp;Referrals'!A:K,8,FALSE)</f>
        <v>Main phone: 
269-966-5600
VA health connect: 833-940-1624
Mental health care: 888-214-1247, ext. 33680</v>
      </c>
      <c r="I26" s="96">
        <f>VLOOKUP(A26,'Master List Resources&amp;Referrals'!A:K,9,FALSE)</f>
        <v>0</v>
      </c>
      <c r="J26" s="96" t="str">
        <f>VLOOKUP(A26,'Master List Resources&amp;Referrals'!A:K,10,FALSE)</f>
        <v>https://www.va.gov/battle-creek-health-care/</v>
      </c>
      <c r="K26" s="96">
        <f>VLOOKUP(A26,'Master List Resources&amp;Referrals'!A:K,11,FALSE)</f>
        <v>0</v>
      </c>
    </row>
    <row r="27" spans="1:11" ht="108.5" x14ac:dyDescent="0.35">
      <c r="A27" s="98" t="s">
        <v>847</v>
      </c>
      <c r="B27" s="96" t="str">
        <f>VLOOKUP(A27,'Master List Resources&amp;Referrals'!A:K,2,FALSE)</f>
        <v>Primary Care, Mental Health, Specialty Care, Social Programs and Services for Military Veterans</v>
      </c>
      <c r="C27" s="96" t="str">
        <f>VLOOKUP(A27,'Master List Resources&amp;Referrals'!A:K,3,FALSE)</f>
        <v>John D. Dingell Department of Veterans Affairs Medical Center</v>
      </c>
      <c r="D27" s="96" t="str">
        <f>VLOOKUP(A27,'Master List Resources&amp;Referrals'!A:K,4,FALSE)</f>
        <v>4646 John R Street</v>
      </c>
      <c r="E27" s="96" t="str">
        <f>VLOOKUP(A27,'Master List Resources&amp;Referrals'!A:K,5,FALSE)</f>
        <v>Detroit</v>
      </c>
      <c r="F27" s="96" t="str">
        <f>VLOOKUP(A27,'Master List Resources&amp;Referrals'!A:K,6,FALSE)</f>
        <v>MI</v>
      </c>
      <c r="G27" s="96" t="str">
        <f>VLOOKUP(A27,'Master List Resources&amp;Referrals'!A:K,7,FALSE)</f>
        <v>48201-1916</v>
      </c>
      <c r="H27" s="97" t="str">
        <f>VLOOKUP(A27,'Master List Resources&amp;Referrals'!A:K,8,FALSE)</f>
        <v>Main phone: 
313-576-1000
VA health connect: 
833-940-1624
Mental health care:
313-576-1000, ext. 65370</v>
      </c>
      <c r="I27" s="96">
        <f>VLOOKUP(A27,'Master List Resources&amp;Referrals'!A:K,9,FALSE)</f>
        <v>0</v>
      </c>
      <c r="J27" s="96" t="str">
        <f>VLOOKUP(A27,'Master List Resources&amp;Referrals'!A:K,10,FALSE)</f>
        <v>https://www.va.gov/detroit-health-care/</v>
      </c>
      <c r="K27" s="96">
        <f>VLOOKUP(A27,'Master List Resources&amp;Referrals'!A:K,11,FALSE)</f>
        <v>0</v>
      </c>
    </row>
    <row r="28" spans="1:11" ht="108.5" x14ac:dyDescent="0.35">
      <c r="A28" s="98" t="s">
        <v>853</v>
      </c>
      <c r="B28" s="96" t="str">
        <f>VLOOKUP(A28,'Master List Resources&amp;Referrals'!A:K,2,FALSE)</f>
        <v>Primary Care, Mental Health, Specialty Care, Social Programs and Services for Military Veterans</v>
      </c>
      <c r="C28" s="96" t="str">
        <f>VLOOKUP(A28,'Master List Resources&amp;Referrals'!A:K,3,FALSE)</f>
        <v>Oscar G. Johnson Department of Veterans Affairs Medical Facility</v>
      </c>
      <c r="D28" s="96" t="str">
        <f>VLOOKUP(A28,'Master List Resources&amp;Referrals'!A:K,4,FALSE)</f>
        <v>325 East H Street</v>
      </c>
      <c r="E28" s="96" t="str">
        <f>VLOOKUP(A28,'Master List Resources&amp;Referrals'!A:K,5,FALSE)</f>
        <v>Iron Mountain</v>
      </c>
      <c r="F28" s="96" t="str">
        <f>VLOOKUP(A28,'Master List Resources&amp;Referrals'!A:K,6,FALSE)</f>
        <v>MI</v>
      </c>
      <c r="G28" s="96" t="str">
        <f>VLOOKUP(A28,'Master List Resources&amp;Referrals'!A:K,7,FALSE)</f>
        <v>49801-4760</v>
      </c>
      <c r="H28" s="97" t="str">
        <f>VLOOKUP(A28,'Master List Resources&amp;Referrals'!A:K,8,FALSE)</f>
        <v>Main phone: 
800-215-8262
VA health connect: 
833-933-1107
Mental health care: 
800-215-8262, ext. 32541</v>
      </c>
      <c r="I28" s="96">
        <f>VLOOKUP(A28,'Master List Resources&amp;Referrals'!A:K,9,FALSE)</f>
        <v>0</v>
      </c>
      <c r="J28" s="96" t="str">
        <f>VLOOKUP(A28,'Master List Resources&amp;Referrals'!A:K,10,FALSE)</f>
        <v>https://www.va.gov/iron-mountain-health-care/</v>
      </c>
      <c r="K28" s="96">
        <f>VLOOKUP(A28,'Master List Resources&amp;Referrals'!A:K,11,FALSE)</f>
        <v>0</v>
      </c>
    </row>
    <row r="29" spans="1:11" ht="108.5" x14ac:dyDescent="0.35">
      <c r="A29" s="98" t="s">
        <v>860</v>
      </c>
      <c r="B29" s="96" t="str">
        <f>VLOOKUP(A29,'Master List Resources&amp;Referrals'!A:K,2,FALSE)</f>
        <v>Primary Care, Mental Health, Specialty Care, Social Programs and Services for Military Veterans</v>
      </c>
      <c r="C29" s="96" t="str">
        <f>VLOOKUP(A29,'Master List Resources&amp;Referrals'!A:K,3,FALSE)</f>
        <v>Aleda E. Lutz Department of Veterans Affairs Medical Center</v>
      </c>
      <c r="D29" s="96" t="str">
        <f>VLOOKUP(A29,'Master List Resources&amp;Referrals'!A:K,4,FALSE)</f>
        <v>1500 Weiss Street</v>
      </c>
      <c r="E29" s="96" t="str">
        <f>VLOOKUP(A29,'Master List Resources&amp;Referrals'!A:K,5,FALSE)</f>
        <v>Saginaw</v>
      </c>
      <c r="F29" s="96" t="str">
        <f>VLOOKUP(A29,'Master List Resources&amp;Referrals'!A:K,6,FALSE)</f>
        <v>MI</v>
      </c>
      <c r="G29" s="96" t="str">
        <f>VLOOKUP(A29,'Master List Resources&amp;Referrals'!A:K,7,FALSE)</f>
        <v>48602-5251</v>
      </c>
      <c r="H29" s="97" t="str">
        <f>VLOOKUP(A29,'Master List Resources&amp;Referrals'!A:K,8,FALSE)</f>
        <v>Main phone: 
989-497-2500
VA health connect: 
833-940-1624
Mental health care: 
989-497-2500, ext. 11959</v>
      </c>
      <c r="I29" s="96">
        <f>VLOOKUP(A29,'Master List Resources&amp;Referrals'!A:K,9,FALSE)</f>
        <v>0</v>
      </c>
      <c r="J29" s="96" t="str">
        <f>VLOOKUP(A29,'Master List Resources&amp;Referrals'!A:K,10,FALSE)</f>
        <v>https://www.va.gov/saginaw-health-care/</v>
      </c>
      <c r="K29" s="96">
        <f>VLOOKUP(A29,'Master List Resources&amp;Referrals'!A:K,11,FALSE)</f>
        <v>0</v>
      </c>
    </row>
  </sheetData>
  <autoFilter ref="A1:K1" xr:uid="{F3A1D09C-FDE2-46AC-82C6-1D7F63B43167}"/>
  <sortState xmlns:xlrd2="http://schemas.microsoft.com/office/spreadsheetml/2017/richdata2" ref="A2:K29">
    <sortCondition ref="A2:A29"/>
  </sortState>
  <pageMargins left="0.25" right="0.25" top="0.75" bottom="0.75" header="0.3" footer="0.3"/>
  <pageSetup fitToHeight="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C0CD9-B10E-4713-B4ED-D9FA6F9F7750}">
  <sheetPr>
    <pageSetUpPr fitToPage="1"/>
  </sheetPr>
  <dimension ref="A1:L13"/>
  <sheetViews>
    <sheetView showGridLines="0" showRowColHeaders="0" workbookViewId="0">
      <pane xSplit="1" ySplit="1" topLeftCell="B2" activePane="bottomRight" state="frozen"/>
      <selection pane="topRight" activeCell="B1" sqref="B1"/>
      <selection pane="bottomLeft" activeCell="A2" sqref="A2"/>
      <selection pane="bottomRight" activeCell="K1" sqref="A1:K1"/>
    </sheetView>
  </sheetViews>
  <sheetFormatPr defaultRowHeight="15.5" x14ac:dyDescent="0.35"/>
  <cols>
    <col min="1" max="1" width="38.83203125" style="13" bestFit="1" customWidth="1"/>
    <col min="2" max="2" width="33" bestFit="1" customWidth="1"/>
    <col min="3" max="3" width="18.58203125" hidden="1" customWidth="1"/>
    <col min="4" max="4" width="11.83203125" hidden="1" customWidth="1"/>
    <col min="5" max="5" width="14.08203125" hidden="1" customWidth="1"/>
    <col min="6" max="6" width="6.83203125" hidden="1" customWidth="1"/>
    <col min="7" max="7" width="10.75" hidden="1" customWidth="1"/>
    <col min="8" max="8" width="19" customWidth="1"/>
    <col min="9" max="9" width="39.5" customWidth="1"/>
    <col min="10" max="10" width="37.58203125" customWidth="1"/>
    <col min="11" max="11" width="56" customWidth="1"/>
  </cols>
  <sheetData>
    <row r="1" spans="1:12" s="13" customFormat="1" x14ac:dyDescent="0.35">
      <c r="A1" s="113" t="s">
        <v>942</v>
      </c>
      <c r="B1" s="113" t="s">
        <v>943</v>
      </c>
      <c r="C1" s="113" t="s">
        <v>2</v>
      </c>
      <c r="D1" s="113" t="s">
        <v>3</v>
      </c>
      <c r="E1" s="113" t="s">
        <v>4</v>
      </c>
      <c r="F1" s="113" t="s">
        <v>5</v>
      </c>
      <c r="G1" s="113" t="s">
        <v>944</v>
      </c>
      <c r="H1" s="113" t="s">
        <v>945</v>
      </c>
      <c r="I1" s="113" t="s">
        <v>8</v>
      </c>
      <c r="J1" s="113" t="s">
        <v>9</v>
      </c>
      <c r="K1" s="113" t="s">
        <v>10</v>
      </c>
    </row>
    <row r="2" spans="1:12" s="1" customFormat="1" ht="62" x14ac:dyDescent="0.35">
      <c r="A2" s="98" t="s">
        <v>49</v>
      </c>
      <c r="B2" s="96" t="str">
        <f>VLOOKUP(A2,'Master List Resources&amp;Referrals'!A:K,2,FALSE)</f>
        <v>Geared toward Mental Health Professionals: Podcast, training, community support for suicide prevention</v>
      </c>
      <c r="C2" s="96" t="str">
        <f>VLOOKUP(A2,'Master List Resources&amp;Referrals'!A:K,3,FALSE)</f>
        <v>5221 Wisconsin Ave</v>
      </c>
      <c r="D2" s="96" t="str">
        <f>VLOOKUP(A2,'Master List Resources&amp;Referrals'!A:K,4,FALSE)</f>
        <v>NW</v>
      </c>
      <c r="E2" s="96" t="str">
        <f>VLOOKUP(A2,'Master List Resources&amp;Referrals'!A:K,5,FALSE)</f>
        <v>Washington</v>
      </c>
      <c r="F2" s="96" t="str">
        <f>VLOOKUP(A2,'Master List Resources&amp;Referrals'!A:K,6,FALSE)</f>
        <v>DC</v>
      </c>
      <c r="G2" s="96" t="str">
        <f>VLOOKUP(A2,'Master List Resources&amp;Referrals'!A:K,7,FALSE)</f>
        <v>20015</v>
      </c>
      <c r="H2" s="97" t="str">
        <f>VLOOKUP(A2,'Master List Resources&amp;Referrals'!A:K,8,FALSE)</f>
        <v>202-237-2280
800-273-TALK</v>
      </c>
      <c r="I2" s="96">
        <f>VLOOKUP(A2,'Master List Resources&amp;Referrals'!A:K,9,FALSE)</f>
        <v>0</v>
      </c>
      <c r="J2" s="96" t="str">
        <f>VLOOKUP(A2,'Master List Resources&amp;Referrals'!A:K,10,FALSE)</f>
        <v>https://suicidology.org/</v>
      </c>
      <c r="K2" s="96" t="str">
        <f>VLOOKUP(A2,'Master List Resources&amp;Referrals'!A:K,11,FALSE)</f>
        <v>The American Association of Suicidology (AAS) provides comprehensive resources to help navigate your journey with suicide and mental health. AAS also offers a national directory of support groups that focus on a variety of survivors of suicide.</v>
      </c>
      <c r="L2"/>
    </row>
    <row r="3" spans="1:12" s="1" customFormat="1" ht="93" x14ac:dyDescent="0.35">
      <c r="A3" s="95" t="s">
        <v>90</v>
      </c>
      <c r="B3" s="96" t="str">
        <f>VLOOKUP(A3,'Master List Resources&amp;Referrals'!A:K,2,FALSE)</f>
        <v>Mental Health Crisis for residents of Wayne County</v>
      </c>
      <c r="C3" s="96" t="str">
        <f>VLOOKUP(A3,'Master List Resources&amp;Referrals'!A:K,3,FALSE)</f>
        <v>33505 Schoolcraft</v>
      </c>
      <c r="D3" s="96">
        <f>VLOOKUP(A3,'Master List Resources&amp;Referrals'!A:K,4,FALSE)</f>
        <v>0</v>
      </c>
      <c r="E3" s="96" t="str">
        <f>VLOOKUP(A3,'Master List Resources&amp;Referrals'!A:K,5,FALSE)</f>
        <v>Livonia</v>
      </c>
      <c r="F3" s="96" t="str">
        <f>VLOOKUP(A3,'Master List Resources&amp;Referrals'!A:K,6,FALSE)</f>
        <v>MI</v>
      </c>
      <c r="G3" s="96">
        <f>VLOOKUP(A3,'Master List Resources&amp;Referrals'!A:K,7,FALSE)</f>
        <v>48150</v>
      </c>
      <c r="H3" s="97" t="str">
        <f>VLOOKUP(A3,'Master List Resources&amp;Referrals'!A:K,8,FALSE)</f>
        <v>734-721-0200
844-296-2673</v>
      </c>
      <c r="I3" s="96">
        <f>VLOOKUP(A3,'Master List Resources&amp;Referrals'!A:K,9,FALSE)</f>
        <v>0</v>
      </c>
      <c r="J3" s="96" t="str">
        <f>VLOOKUP(A3,'Master List Resources&amp;Referrals'!A:K,10,FALSE)</f>
        <v>https://www.cope24-7.net/</v>
      </c>
      <c r="K3" s="96" t="str">
        <f>VLOOKUP(A3,'Master List Resources&amp;Referrals'!A:K,11,FALSE)</f>
        <v>COPE offers a continuum of organized and coordinated crisis and community-based outreach services. 24-Hour Walk-In Center. Provides pre-admission review services to adults who live in Wayne County, are experiencing a behavioral health crisis and have Medicaid, Healthy Michigan, MI Health Link, or no insurance coverage</v>
      </c>
      <c r="L3"/>
    </row>
    <row r="4" spans="1:12" s="1" customFormat="1" ht="139.5" x14ac:dyDescent="0.35">
      <c r="A4" s="114" t="s">
        <v>380</v>
      </c>
      <c r="B4" s="96" t="str">
        <f>VLOOKUP(A4,'Master List Resources&amp;Referrals'!A:K,2,FALSE)</f>
        <v>Services for older adults, domestic abuse, family support, addiction, suicide prevention, counseling, community education.</v>
      </c>
      <c r="C4" s="96" t="str">
        <f>VLOOKUP(A4,'Master List Resources&amp;Referrals'!A:K,3,FALSE)</f>
        <v>West Bloomfield  Orley Building
6555 West Maple Road
Oak Park Office
Crown Pointe Office Building
25900 Greenfield Road</v>
      </c>
      <c r="D4" s="96" t="str">
        <f>VLOOKUP(A4,'Master List Resources&amp;Referrals'!A:K,4,FALSE)</f>
        <v xml:space="preserve">
Suite 405</v>
      </c>
      <c r="E4" s="96" t="str">
        <f>VLOOKUP(A4,'Master List Resources&amp;Referrals'!A:K,5,FALSE)</f>
        <v>West Bloomfield
Oak Park</v>
      </c>
      <c r="F4" s="96" t="str">
        <f>VLOOKUP(A4,'Master List Resources&amp;Referrals'!A:K,6,FALSE)</f>
        <v>MI</v>
      </c>
      <c r="G4" s="96" t="str">
        <f>VLOOKUP(A4,'Master List Resources&amp;Referrals'!A:K,7,FALSE)</f>
        <v>48322
48237</v>
      </c>
      <c r="H4" s="97">
        <f>VLOOKUP(A4,'Master List Resources&amp;Referrals'!A:K,8,FALSE)</f>
        <v>2485922313</v>
      </c>
      <c r="I4" s="96" t="str">
        <f>VLOOKUP(A4,'Master List Resources&amp;Referrals'!A:K,9,FALSE)</f>
        <v>resourcecenter@jfsdetroit.org</v>
      </c>
      <c r="J4" s="96" t="str">
        <f>VLOOKUP(A4,'Master List Resources&amp;Referrals'!A:K,10,FALSE)</f>
        <v>https://www.jfsdetroit.org/</v>
      </c>
      <c r="K4" s="96" t="str">
        <f>VLOOKUP(A4,'Master List Resources&amp;Referrals'!A:K,11,FALSE)</f>
        <v>While our focus is to meet the needs of the metro Detroit Jewish community, we are honored to serve all who come through our door.</v>
      </c>
    </row>
    <row r="5" spans="1:12" s="1" customFormat="1" ht="46.5" x14ac:dyDescent="0.35">
      <c r="A5" s="98" t="s">
        <v>423</v>
      </c>
      <c r="B5" s="96" t="str">
        <f>VLOOKUP(A5,'Master List Resources&amp;Referrals'!A:K,2,FALSE)</f>
        <v>Mental Health for Child, Adult, &amp; Family</v>
      </c>
      <c r="C5" s="96" t="str">
        <f>VLOOKUP(A5,'Master List Resources&amp;Referrals'!A:K,3,FALSE)</f>
        <v>Multiple Locations</v>
      </c>
      <c r="D5" s="96">
        <f>VLOOKUP(A5,'Master List Resources&amp;Referrals'!A:K,4,FALSE)</f>
        <v>0</v>
      </c>
      <c r="E5" s="96">
        <f>VLOOKUP(A5,'Master List Resources&amp;Referrals'!A:K,5,FALSE)</f>
        <v>0</v>
      </c>
      <c r="F5" s="96">
        <f>VLOOKUP(A5,'Master List Resources&amp;Referrals'!A:K,6,FALSE)</f>
        <v>0</v>
      </c>
      <c r="G5" s="96">
        <f>VLOOKUP(A5,'Master List Resources&amp;Referrals'!A:K,7,FALSE)</f>
        <v>0</v>
      </c>
      <c r="H5" s="97" t="str">
        <f>VLOOKUP(A5,'Master List Resources&amp;Referrals'!A:K,8,FALSE)</f>
        <v>(313) 450-4500
(866) 462-6730
TTY: (800) 649-3777</v>
      </c>
      <c r="I5" s="96" t="str">
        <f>VLOOKUP(A5,'Master List Resources&amp;Referrals'!A:K,9,FALSE)</f>
        <v>info@lbscares.org</v>
      </c>
      <c r="J5" s="96" t="str">
        <f>VLOOKUP(A5,'Master List Resources&amp;Referrals'!A:K,10,FALSE)</f>
        <v>https://www.lbscares.org/</v>
      </c>
      <c r="K5" s="96" t="str">
        <f>VLOOKUP(A5,'Master List Resources&amp;Referrals'!A:K,11,FALSE)</f>
        <v>Child &amp; Family Services, Infant Mental Health, The Gathering Place Clubhouse (PSR), Assertive Community Treatment(ACT), Adult and Children Services, Primary Care Center</v>
      </c>
      <c r="L5"/>
    </row>
    <row r="6" spans="1:12" s="2" customFormat="1" ht="62" x14ac:dyDescent="0.35">
      <c r="A6" s="98" t="s">
        <v>557</v>
      </c>
      <c r="B6" s="96" t="str">
        <f>VLOOKUP(A6,'Master List Resources&amp;Referrals'!A:K,2,FALSE)</f>
        <v>Mental Health Conditions: Information and Resources</v>
      </c>
      <c r="C6" s="96" t="str">
        <f>VLOOKUP(A6,'Master List Resources&amp;Referrals'!A:K,3,FALSE)</f>
        <v>6001 Executive Boulevard</v>
      </c>
      <c r="D6" s="96" t="str">
        <f>VLOOKUP(A6,'Master List Resources&amp;Referrals'!A:K,4,FALSE)</f>
        <v>Room 6200, MSC 9663</v>
      </c>
      <c r="E6" s="96" t="str">
        <f>VLOOKUP(A6,'Master List Resources&amp;Referrals'!A:K,5,FALSE)</f>
        <v>Bethesda</v>
      </c>
      <c r="F6" s="96" t="str">
        <f>VLOOKUP(A6,'Master List Resources&amp;Referrals'!A:K,6,FALSE)</f>
        <v>MD</v>
      </c>
      <c r="G6" s="96" t="str">
        <f>VLOOKUP(A6,'Master List Resources&amp;Referrals'!A:K,7,FALSE)</f>
        <v>20892-9663</v>
      </c>
      <c r="H6" s="97" t="str">
        <f>VLOOKUP(A6,'Master List Resources&amp;Referrals'!A:K,8,FALSE)</f>
        <v>301-443-4513
866-615-NIMH(6464)
TTY: 301-443-8431
TTY: 866-415-8051</v>
      </c>
      <c r="I6" s="96" t="str">
        <f>VLOOKUP(A6,'Master List Resources&amp;Referrals'!A:K,9,FALSE)</f>
        <v>nimhinfo@nih.gov</v>
      </c>
      <c r="J6" s="96" t="str">
        <f>VLOOKUP(A6,'Master List Resources&amp;Referrals'!A:K,10,FALSE)</f>
        <v>https://www.nimh.nih.gov/</v>
      </c>
      <c r="K6" s="96" t="str">
        <f>VLOOKUP(A6,'Master List Resources&amp;Referrals'!A:K,11,FALSE)</f>
        <v>Mental Health articles, information, finding treatment, studies, science updates, brochures and publications.</v>
      </c>
      <c r="L6"/>
    </row>
    <row r="7" spans="1:12" ht="31" x14ac:dyDescent="0.35">
      <c r="A7" s="114" t="s">
        <v>572</v>
      </c>
      <c r="B7" s="96" t="str">
        <f>VLOOKUP(A7,'Master List Resources&amp;Referrals'!A:K,2,FALSE)</f>
        <v>24/7 phone line for people in crisis or considering suicide</v>
      </c>
      <c r="C7" s="96">
        <f>VLOOKUP(A7,'Master List Resources&amp;Referrals'!A:K,3,FALSE)</f>
        <v>0</v>
      </c>
      <c r="D7" s="96">
        <f>VLOOKUP(A7,'Master List Resources&amp;Referrals'!A:K,4,FALSE)</f>
        <v>0</v>
      </c>
      <c r="E7" s="96">
        <f>VLOOKUP(A7,'Master List Resources&amp;Referrals'!A:K,5,FALSE)</f>
        <v>0</v>
      </c>
      <c r="F7" s="96">
        <f>VLOOKUP(A7,'Master List Resources&amp;Referrals'!A:K,6,FALSE)</f>
        <v>0</v>
      </c>
      <c r="G7" s="96">
        <f>VLOOKUP(A7,'Master List Resources&amp;Referrals'!A:K,7,FALSE)</f>
        <v>0</v>
      </c>
      <c r="H7" s="97" t="str">
        <f>VLOOKUP(A7,'Master List Resources&amp;Referrals'!A:K,8,FALSE)</f>
        <v>1-800-273-8255</v>
      </c>
      <c r="I7" s="96">
        <f>VLOOKUP(A7,'Master List Resources&amp;Referrals'!A:K,9,FALSE)</f>
        <v>0</v>
      </c>
      <c r="J7" s="96">
        <f>VLOOKUP(A7,'Master List Resources&amp;Referrals'!A:K,10,FALSE)</f>
        <v>0</v>
      </c>
      <c r="K7" s="96">
        <f>VLOOKUP(A7,'Master List Resources&amp;Referrals'!A:K,11,FALSE)</f>
        <v>0</v>
      </c>
      <c r="L7" s="1"/>
    </row>
    <row r="8" spans="1:12" ht="62" x14ac:dyDescent="0.35">
      <c r="A8" s="95" t="s">
        <v>591</v>
      </c>
      <c r="B8" s="96" t="str">
        <f>VLOOKUP(A8,'Master List Resources&amp;Referrals'!A:K,2,FALSE)</f>
        <v>Mental Health Services, Eating disorder treatment, Face to Face, Intensive Crisis Stabilization, outpatient, ages 3 and up</v>
      </c>
      <c r="C8" s="96" t="str">
        <f>VLOOKUP(A8,'Master List Resources&amp;Referrals'!A:K,3,FALSE)</f>
        <v>Multiple Locations</v>
      </c>
      <c r="D8" s="96">
        <f>VLOOKUP(A8,'Master List Resources&amp;Referrals'!A:K,4,FALSE)</f>
        <v>0</v>
      </c>
      <c r="E8" s="96">
        <f>VLOOKUP(A8,'Master List Resources&amp;Referrals'!A:K,5,FALSE)</f>
        <v>0</v>
      </c>
      <c r="F8" s="96">
        <f>VLOOKUP(A8,'Master List Resources&amp;Referrals'!A:K,6,FALSE)</f>
        <v>0</v>
      </c>
      <c r="G8" s="96">
        <f>VLOOKUP(A8,'Master List Resources&amp;Referrals'!A:K,7,FALSE)</f>
        <v>0</v>
      </c>
      <c r="H8" s="97" t="str">
        <f>VLOOKUP(A8,'Master List Resources&amp;Referrals'!A:K,8,FALSE)</f>
        <v>24/7 Emergency: 
(877) 800-1650
Non-emergency: 
(800) 395-3223</v>
      </c>
      <c r="I8" s="96">
        <f>VLOOKUP(A8,'Master List Resources&amp;Referrals'!A:K,9,FALSE)</f>
        <v>0</v>
      </c>
      <c r="J8" s="96" t="str">
        <f>VLOOKUP(A8,'Master List Resources&amp;Referrals'!A:K,10,FALSE)</f>
        <v>https://newoakland.org/</v>
      </c>
      <c r="K8" s="96" t="str">
        <f>VLOOKUP(A8,'Master List Resources&amp;Referrals'!A:K,11,FALSE)</f>
        <v xml:space="preserve">FACE to FACE: 24 hour partial hospital program for therapy, Crisis: for individuals who would meet th criteria for psychiatric hospital admissions who could be stabilized using less restrictive treatments, Mental Health treatment, Medication, </v>
      </c>
      <c r="L8" s="2"/>
    </row>
    <row r="9" spans="1:12" ht="93" x14ac:dyDescent="0.35">
      <c r="A9" s="98" t="s">
        <v>613</v>
      </c>
      <c r="B9" s="96" t="str">
        <f>VLOOKUP(A9,'Master List Resources&amp;Referrals'!A:K,2,FALSE)</f>
        <v>Confidentially report school or student safety concerns.
Online toolkits for staff, students, parents about abuse, suicide prevention, bullying, etc.</v>
      </c>
      <c r="C9" s="96">
        <f>VLOOKUP(A9,'Master List Resources&amp;Referrals'!A:K,3,FALSE)</f>
        <v>0</v>
      </c>
      <c r="D9" s="96">
        <f>VLOOKUP(A9,'Master List Resources&amp;Referrals'!A:K,4,FALSE)</f>
        <v>0</v>
      </c>
      <c r="E9" s="96">
        <f>VLOOKUP(A9,'Master List Resources&amp;Referrals'!A:K,5,FALSE)</f>
        <v>0</v>
      </c>
      <c r="F9" s="96">
        <f>VLOOKUP(A9,'Master List Resources&amp;Referrals'!A:K,6,FALSE)</f>
        <v>0</v>
      </c>
      <c r="G9" s="96">
        <f>VLOOKUP(A9,'Master List Resources&amp;Referrals'!A:K,7,FALSE)</f>
        <v>0</v>
      </c>
      <c r="H9" s="97" t="str">
        <f>VLOOKUP(A9,'Master List Resources&amp;Referrals'!A:K,8,FALSE)</f>
        <v>Text: OK2SAY (652729)
Call: 8-555-OK2SAY
(855-565-2729)
+ Mobile Apps</v>
      </c>
      <c r="I9" s="96" t="str">
        <f>VLOOKUP(A9,'Master List Resources&amp;Referrals'!A:K,9,FALSE)</f>
        <v>OK2SAY@mi.gov</v>
      </c>
      <c r="J9" s="96" t="str">
        <f>VLOOKUP(A9,'Master List Resources&amp;Referrals'!A:K,10,FALSE)</f>
        <v>https://www.michigan.gov/ok2say
https://ok2say.state.mi.us/ &lt;-- Online form</v>
      </c>
      <c r="K9" s="96" t="str">
        <f>VLOOKUP(A9,'Master List Resources&amp;Referrals'!A:K,11,FALSE)</f>
        <v>Anyone can report tips confidentially on criminal activities or potential harm directed at students, school employees, or schools.
Tips can be submitted 24 hours a day, 7 days a week. Phone call, Text, Email, Mobile apps (App Store and Google Play), or report directly through the website.</v>
      </c>
      <c r="L9" s="1"/>
    </row>
    <row r="10" spans="1:12" ht="77.5" x14ac:dyDescent="0.35">
      <c r="A10" s="112" t="s">
        <v>729</v>
      </c>
      <c r="B10" s="96" t="str">
        <f>VLOOKUP(A10,'Master List Resources&amp;Referrals'!A:K,2,FALSE)</f>
        <v>Financial Assistance for survivors of Suicide Loss.</v>
      </c>
      <c r="C10" s="96">
        <f>VLOOKUP(A10,'Master List Resources&amp;Referrals'!A:K,3,FALSE)</f>
        <v>0</v>
      </c>
      <c r="D10" s="96">
        <f>VLOOKUP(A10,'Master List Resources&amp;Referrals'!A:K,4,FALSE)</f>
        <v>0</v>
      </c>
      <c r="E10" s="96">
        <f>VLOOKUP(A10,'Master List Resources&amp;Referrals'!A:K,5,FALSE)</f>
        <v>0</v>
      </c>
      <c r="F10" s="96">
        <f>VLOOKUP(A10,'Master List Resources&amp;Referrals'!A:K,6,FALSE)</f>
        <v>0</v>
      </c>
      <c r="G10" s="96">
        <f>VLOOKUP(A10,'Master List Resources&amp;Referrals'!A:K,7,FALSE)</f>
        <v>0</v>
      </c>
      <c r="H10" s="97">
        <f>VLOOKUP(A10,'Master List Resources&amp;Referrals'!A:K,8,FALSE)</f>
        <v>0</v>
      </c>
      <c r="I10" s="96" t="str">
        <f>VLOOKUP(A10,'Master List Resources&amp;Referrals'!A:K,9,FALSE)</f>
        <v>info@sixftover.org</v>
      </c>
      <c r="J10" s="96" t="str">
        <f>VLOOKUP(A10,'Master List Resources&amp;Referrals'!A:K,10,FALSE)</f>
        <v>https://sixftover.org/lemon-aid/</v>
      </c>
      <c r="K10" s="96" t="str">
        <f>VLOOKUP(A10,'Master List Resources&amp;Referrals'!A:K,11,FALSE)</f>
        <v>Need assistance paying for costs associated with the loss of your loved one to suicide, or need emotional and resource support? Lemon Aid may be able to help with costs associated with: Funerals and Memorial services, Granite Memorials and Headstones, Urns and Caskets, Bio-Cleaning services &amp; others</v>
      </c>
    </row>
    <row r="11" spans="1:12" ht="46.5" x14ac:dyDescent="0.35">
      <c r="A11" s="114" t="s">
        <v>754</v>
      </c>
      <c r="B11" s="96" t="str">
        <f>VLOOKUP(A11,'Master List Resources&amp;Referrals'!A:K,2,FALSE)</f>
        <v>24/7 Free Phone or Text for those in crisis or having suicidal thoughts</v>
      </c>
      <c r="C11" s="96">
        <f>VLOOKUP(A11,'Master List Resources&amp;Referrals'!A:K,3,FALSE)</f>
        <v>0</v>
      </c>
      <c r="D11" s="96">
        <f>VLOOKUP(A11,'Master List Resources&amp;Referrals'!A:K,4,FALSE)</f>
        <v>0</v>
      </c>
      <c r="E11" s="96">
        <f>VLOOKUP(A11,'Master List Resources&amp;Referrals'!A:K,5,FALSE)</f>
        <v>0</v>
      </c>
      <c r="F11" s="96">
        <f>VLOOKUP(A11,'Master List Resources&amp;Referrals'!A:K,6,FALSE)</f>
        <v>0</v>
      </c>
      <c r="G11" s="96">
        <f>VLOOKUP(A11,'Master List Resources&amp;Referrals'!A:K,7,FALSE)</f>
        <v>0</v>
      </c>
      <c r="H11" s="97" t="str">
        <f>VLOOKUP(A11,'Master List Resources&amp;Referrals'!A:K,8,FALSE)</f>
        <v>call or text: 988</v>
      </c>
      <c r="I11" s="96">
        <f>VLOOKUP(A11,'Master List Resources&amp;Referrals'!A:K,9,FALSE)</f>
        <v>0</v>
      </c>
      <c r="J11" s="96" t="str">
        <f>VLOOKUP(A11,'Master List Resources&amp;Referrals'!A:K,10,FALSE)</f>
        <v>https://988lifeline.org/</v>
      </c>
      <c r="K11" s="96" t="str">
        <f>VLOOKUP(A11,'Master List Resources&amp;Referrals'!A:K,11,FALSE)</f>
        <v>A caring person will talk with the caller, and may refer to additional services or recommend going to the hospital. Trained primarily for Teens and Adults, but will speak to children as well.</v>
      </c>
    </row>
    <row r="12" spans="1:12" ht="46.5" x14ac:dyDescent="0.35">
      <c r="A12" s="120" t="s">
        <v>784</v>
      </c>
      <c r="B12" s="96" t="str">
        <f>VLOOKUP(A12,'Master List Resources&amp;Referrals'!A:K,2,FALSE)</f>
        <v>Youth suicide prevention program and mobile app</v>
      </c>
      <c r="C12" s="96" t="str">
        <f>VLOOKUP(A12,'Master List Resources&amp;Referrals'!A:K,3,FALSE)</f>
        <v>18 Volunteer Dr</v>
      </c>
      <c r="D12" s="96">
        <f>VLOOKUP(A12,'Master List Resources&amp;Referrals'!A:K,4,FALSE)</f>
        <v>0</v>
      </c>
      <c r="E12" s="96" t="str">
        <f>VLOOKUP(A12,'Master List Resources&amp;Referrals'!A:K,5,FALSE)</f>
        <v>Hendersonville</v>
      </c>
      <c r="F12" s="96" t="str">
        <f>VLOOKUP(A12,'Master List Resources&amp;Referrals'!A:K,6,FALSE)</f>
        <v>TN</v>
      </c>
      <c r="G12" s="96">
        <f>VLOOKUP(A12,'Master List Resources&amp;Referrals'!A:K,7,FALSE)</f>
        <v>37075</v>
      </c>
      <c r="H12" s="97" t="str">
        <f>VLOOKUP(A12,'Master List Resources&amp;Referrals'!A:K,8,FALSE)</f>
        <v>(615) 264-2323</v>
      </c>
      <c r="I12" s="96">
        <f>VLOOKUP(A12,'Master List Resources&amp;Referrals'!A:K,9,FALSE)</f>
        <v>0</v>
      </c>
      <c r="J12" s="96" t="str">
        <f>VLOOKUP(A12,'Master List Resources&amp;Referrals'!A:K,10,FALSE)</f>
        <v>https://jasonfoundation.com/</v>
      </c>
      <c r="K12" s="96" t="str">
        <f>VLOOKUP(A12,'Master List Resources&amp;Referrals'!A:K,11,FALSE)</f>
        <v>Youth suicide prevention - "A Friend Asks" app and B1 Pledge site - Be Aware, Be Able and Be Prepared to React. Project Hug for adults to use with their youth.</v>
      </c>
    </row>
    <row r="13" spans="1:12" ht="62" x14ac:dyDescent="0.35">
      <c r="A13" s="120" t="s">
        <v>823</v>
      </c>
      <c r="B13" s="96" t="str">
        <f>VLOOKUP(A13,'Master List Resources&amp;Referrals'!A:K,2,FALSE)</f>
        <v>Suicide Prevention for LGBTQ+ youth
Crisis Services, Peer Support, Resources for families of LGBTQ+ youth</v>
      </c>
      <c r="C13" s="96">
        <f>VLOOKUP(A13,'Master List Resources&amp;Referrals'!A:K,3,FALSE)</f>
        <v>0</v>
      </c>
      <c r="D13" s="96">
        <f>VLOOKUP(A13,'Master List Resources&amp;Referrals'!A:K,4,FALSE)</f>
        <v>0</v>
      </c>
      <c r="E13" s="96">
        <f>VLOOKUP(A13,'Master List Resources&amp;Referrals'!A:K,5,FALSE)</f>
        <v>0</v>
      </c>
      <c r="F13" s="96">
        <f>VLOOKUP(A13,'Master List Resources&amp;Referrals'!A:K,6,FALSE)</f>
        <v>0</v>
      </c>
      <c r="G13" s="96">
        <f>VLOOKUP(A13,'Master List Resources&amp;Referrals'!A:K,7,FALSE)</f>
        <v>0</v>
      </c>
      <c r="H13" s="97" t="str">
        <f>VLOOKUP(A13,'Master List Resources&amp;Referrals'!A:K,8,FALSE)</f>
        <v>(866) 488-7386</v>
      </c>
      <c r="I13" s="96">
        <f>VLOOKUP(A13,'Master List Resources&amp;Referrals'!A:K,9,FALSE)</f>
        <v>0</v>
      </c>
      <c r="J13" s="96" t="str">
        <f>VLOOKUP(A13,'Master List Resources&amp;Referrals'!A:K,10,FALSE)</f>
        <v>https://www.thetrevorproject.org/</v>
      </c>
      <c r="K13" s="96">
        <f>VLOOKUP(A13,'Master List Resources&amp;Referrals'!A:K,11,FALSE)</f>
        <v>0</v>
      </c>
    </row>
  </sheetData>
  <autoFilter ref="A1:K1" xr:uid="{2BFC0CD9-B10E-4713-B4ED-D9FA6F9F7750}"/>
  <sortState xmlns:xlrd2="http://schemas.microsoft.com/office/spreadsheetml/2017/richdata2" ref="A2:K13">
    <sortCondition ref="A2:A13"/>
    <sortCondition ref="B2:B13"/>
  </sortState>
  <pageMargins left="0.25" right="0.25" top="0.75" bottom="0.75" header="0.3" footer="0.3"/>
  <pageSetup fitToHeight="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8CCCC-48EB-484C-8447-D1BAE9070818}">
  <sheetPr>
    <pageSetUpPr fitToPage="1"/>
  </sheetPr>
  <dimension ref="A1:K13"/>
  <sheetViews>
    <sheetView showGridLines="0" showRowColHeaders="0" workbookViewId="0">
      <pane xSplit="1" ySplit="1" topLeftCell="B2" activePane="bottomRight" state="frozen"/>
      <selection pane="topRight" activeCell="B1" sqref="B1"/>
      <selection pane="bottomLeft" activeCell="A2" sqref="A2"/>
      <selection pane="bottomRight" activeCell="K1" sqref="A1:K1"/>
    </sheetView>
  </sheetViews>
  <sheetFormatPr defaultRowHeight="15.5" x14ac:dyDescent="0.35"/>
  <cols>
    <col min="1" max="1" width="38.83203125" bestFit="1" customWidth="1"/>
    <col min="2" max="2" width="33" bestFit="1" customWidth="1"/>
    <col min="3" max="3" width="18.58203125" hidden="1" customWidth="1"/>
    <col min="4" max="4" width="11.83203125" hidden="1" customWidth="1"/>
    <col min="5" max="5" width="14.08203125" hidden="1" customWidth="1"/>
    <col min="6" max="6" width="6.83203125" hidden="1" customWidth="1"/>
    <col min="7" max="7" width="10.75" hidden="1" customWidth="1"/>
    <col min="8" max="8" width="19" customWidth="1"/>
    <col min="9" max="9" width="39.5" customWidth="1"/>
    <col min="10" max="10" width="37.58203125" customWidth="1"/>
    <col min="11" max="11" width="56" customWidth="1"/>
  </cols>
  <sheetData>
    <row r="1" spans="1:11" x14ac:dyDescent="0.35">
      <c r="A1" s="113" t="s">
        <v>942</v>
      </c>
      <c r="B1" s="113" t="s">
        <v>943</v>
      </c>
      <c r="C1" s="113" t="s">
        <v>2</v>
      </c>
      <c r="D1" s="113" t="s">
        <v>3</v>
      </c>
      <c r="E1" s="113" t="s">
        <v>4</v>
      </c>
      <c r="F1" s="113" t="s">
        <v>5</v>
      </c>
      <c r="G1" s="113" t="s">
        <v>944</v>
      </c>
      <c r="H1" s="113" t="s">
        <v>945</v>
      </c>
      <c r="I1" s="113" t="s">
        <v>8</v>
      </c>
      <c r="J1" s="113" t="s">
        <v>9</v>
      </c>
      <c r="K1" s="113" t="s">
        <v>10</v>
      </c>
    </row>
    <row r="2" spans="1:11" s="1" customFormat="1" ht="93" x14ac:dyDescent="0.35">
      <c r="A2" s="105" t="s">
        <v>144</v>
      </c>
      <c r="B2" s="96" t="str">
        <f>VLOOKUP(A2,'Master List Resources&amp;Referrals'!A:K,2,FALSE)</f>
        <v>Services for Caregivers and Adults aged 50 and up.</v>
      </c>
      <c r="C2" s="96" t="str">
        <f>VLOOKUP(A2,'Master List Resources&amp;Referrals'!A:K,3,FALSE)</f>
        <v>Costick Activities Center</v>
      </c>
      <c r="D2" s="96" t="str">
        <f>VLOOKUP(A2,'Master List Resources&amp;Referrals'!A:K,4,FALSE)</f>
        <v>28600 Eleven Mile Rd.</v>
      </c>
      <c r="E2" s="96" t="str">
        <f>VLOOKUP(A2,'Master List Resources&amp;Referrals'!A:K,5,FALSE)</f>
        <v>Farmington Hills</v>
      </c>
      <c r="F2" s="96" t="str">
        <f>VLOOKUP(A2,'Master List Resources&amp;Referrals'!A:K,6,FALSE)</f>
        <v>MI</v>
      </c>
      <c r="G2" s="96">
        <f>VLOOKUP(A2,'Master List Resources&amp;Referrals'!A:K,7,FALSE)</f>
        <v>48336</v>
      </c>
      <c r="H2" s="97" t="str">
        <f>VLOOKUP(A2,'Master List Resources&amp;Referrals'!A:K,8,FALSE)</f>
        <v>248-473-1830</v>
      </c>
      <c r="I2" s="96">
        <f>VLOOKUP(A2,'Master List Resources&amp;Referrals'!A:K,9,FALSE)</f>
        <v>0</v>
      </c>
      <c r="J2" s="96" t="str">
        <f>VLOOKUP(A2,'Master List Resources&amp;Referrals'!A:K,10,FALSE)</f>
        <v>https://www.fhgov.com/play-explore-learn/adults-50-better/</v>
      </c>
      <c r="K2" s="96" t="str">
        <f>VLOOKUP(A2,'Master List Resources&amp;Referrals'!A:K,11,FALSE)</f>
        <v>Daily events are held at the Costick Activities Center, Monday-Friday, 9:00 AM-4:00 PM, with scheduled evening and weekend programs. Please see “The Messenger", the Adults 50 &amp; Better Program’s monthly newsletter, and the Special Services Activities Guide for updated information on all available programs and services.</v>
      </c>
    </row>
    <row r="3" spans="1:11" ht="31" x14ac:dyDescent="0.35">
      <c r="A3" s="99" t="s">
        <v>171</v>
      </c>
      <c r="B3" s="96" t="str">
        <f>VLOOKUP(A3,'Master List Resources&amp;Referrals'!A:K,2,FALSE)</f>
        <v>Search and Connect to Social Care</v>
      </c>
      <c r="C3" s="96">
        <f>VLOOKUP(A3,'Master List Resources&amp;Referrals'!A:K,3,FALSE)</f>
        <v>0</v>
      </c>
      <c r="D3" s="96">
        <f>VLOOKUP(A3,'Master List Resources&amp;Referrals'!A:K,4,FALSE)</f>
        <v>0</v>
      </c>
      <c r="E3" s="96">
        <f>VLOOKUP(A3,'Master List Resources&amp;Referrals'!A:K,5,FALSE)</f>
        <v>0</v>
      </c>
      <c r="F3" s="96">
        <f>VLOOKUP(A3,'Master List Resources&amp;Referrals'!A:K,6,FALSE)</f>
        <v>0</v>
      </c>
      <c r="G3" s="96">
        <f>VLOOKUP(A3,'Master List Resources&amp;Referrals'!A:K,7,FALSE)</f>
        <v>0</v>
      </c>
      <c r="H3" s="97">
        <f>VLOOKUP(A3,'Master List Resources&amp;Referrals'!A:K,8,FALSE)</f>
        <v>0</v>
      </c>
      <c r="I3" s="96">
        <f>VLOOKUP(A3,'Master List Resources&amp;Referrals'!A:K,9,FALSE)</f>
        <v>0</v>
      </c>
      <c r="J3" s="96" t="str">
        <f>VLOOKUP(A3,'Master List Resources&amp;Referrals'!A:K,10,FALSE)</f>
        <v>https://communityresources.trinity-health.org/</v>
      </c>
      <c r="K3" s="96" t="str">
        <f>VLOOKUP(A3,'Master List Resources&amp;Referrals'!A:K,11,FALSE)</f>
        <v>Website helps find local resources by Zip Code and Type of need. Site has translation available to dozens of languages.</v>
      </c>
    </row>
    <row r="4" spans="1:11" ht="77.5" x14ac:dyDescent="0.35">
      <c r="A4" s="98" t="s">
        <v>194</v>
      </c>
      <c r="B4" s="96" t="str">
        <f>VLOOKUP(A4,'Master List Resources&amp;Referrals'!A:K,2,FALSE)</f>
        <v>Pediatric care clinic &amp; Adolescent Health Center</v>
      </c>
      <c r="C4" s="96" t="str">
        <f>VLOOKUP(A4,'Master List Resources&amp;Referrals'!A:K,3,FALSE)</f>
        <v>25605 Orangelawn</v>
      </c>
      <c r="D4" s="96">
        <f>VLOOKUP(A4,'Master List Resources&amp;Referrals'!A:K,4,FALSE)</f>
        <v>0</v>
      </c>
      <c r="E4" s="96" t="str">
        <f>VLOOKUP(A4,'Master List Resources&amp;Referrals'!A:K,5,FALSE)</f>
        <v>Redford</v>
      </c>
      <c r="F4" s="96" t="str">
        <f>VLOOKUP(A4,'Master List Resources&amp;Referrals'!A:K,6,FALSE)</f>
        <v>MI</v>
      </c>
      <c r="G4" s="96">
        <f>VLOOKUP(A4,'Master List Resources&amp;Referrals'!A:K,7,FALSE)</f>
        <v>48329</v>
      </c>
      <c r="H4" s="97" t="str">
        <f>VLOOKUP(A4,'Master List Resources&amp;Referrals'!A:K,8,FALSE)</f>
        <v>(313) 242-0570</v>
      </c>
      <c r="I4" s="96">
        <f>VLOOKUP(A4,'Master List Resources&amp;Referrals'!A:K,9,FALSE)</f>
        <v>0</v>
      </c>
      <c r="J4" s="96" t="str">
        <f>VLOOKUP(A4,'Master List Resources&amp;Referrals'!A:K,10,FALSE)</f>
        <v>https://www.beaumont.org/services/teen-services</v>
      </c>
      <c r="K4" s="96" t="str">
        <f>VLOOKUP(A4,'Master List Resources&amp;Referrals'!A:K,11,FALSE)</f>
        <v>Pediatric care clinic &amp; Adolescent Health Center- Pierce, a School Based Health Center located in Pierce Middle School. We serve ages 10 to 21 years old living in Redford Twp and surrounding communities. Insurance accepted but not required. Services are not denied due to inability to pay.</v>
      </c>
    </row>
    <row r="5" spans="1:11" ht="108.5" x14ac:dyDescent="0.35">
      <c r="A5" s="98" t="s">
        <v>212</v>
      </c>
      <c r="B5" s="96" t="str">
        <f>VLOOKUP(A5,'Master List Resources&amp;Referrals'!A:K,2,FALSE)</f>
        <v>Resources and Services for low-income populations. Listed in Notes section.</v>
      </c>
      <c r="C5" s="96" t="str">
        <f>VLOOKUP(A5,'Master List Resources&amp;Referrals'!A:K,3,FALSE)</f>
        <v>2424 West Grand Boulevard</v>
      </c>
      <c r="D5" s="96">
        <f>VLOOKUP(A5,'Master List Resources&amp;Referrals'!A:K,4,FALSE)</f>
        <v>0</v>
      </c>
      <c r="E5" s="96" t="str">
        <f>VLOOKUP(A5,'Master List Resources&amp;Referrals'!A:K,5,FALSE)</f>
        <v>Detroit</v>
      </c>
      <c r="F5" s="96" t="str">
        <f>VLOOKUP(A5,'Master List Resources&amp;Referrals'!A:K,6,FALSE)</f>
        <v>MI</v>
      </c>
      <c r="G5" s="96">
        <f>VLOOKUP(A5,'Master List Resources&amp;Referrals'!A:K,7,FALSE)</f>
        <v>48208</v>
      </c>
      <c r="H5" s="97" t="str">
        <f>VLOOKUP(A5,'Master List Resources&amp;Referrals'!A:K,8,FALSE)</f>
        <v>(313) 831-2000</v>
      </c>
      <c r="I5" s="96" t="str">
        <f>VLOOKUP(A5,'Master List Resources&amp;Referrals'!A:K,9,FALSE)</f>
        <v>info@crossroadsofmichigan.org</v>
      </c>
      <c r="J5" s="96" t="str">
        <f>VLOOKUP(A5,'Master List Resources&amp;Referrals'!A:K,10,FALSE)</f>
        <v>www.crossroadsofmichigan.org</v>
      </c>
      <c r="K5" s="96" t="str">
        <f>VLOOKUP(A5,'Master List Resources&amp;Referrals'!A:K,11,FALSE)</f>
        <v>Resources: Transportation (Bus Tickets), Birth certificate retrieval, Identification retrieval, Food, Clothing, Personal hygiene products, Diapers, Formula, Baby clothing.
Supports: Lifetime Opportunities for Children, Permanent Employment coaching, Crisis Reduction and Long-Term Stability, Fulfilling Immediate Needs, Weekly Hot Meals, Children’s Summer Lunch</v>
      </c>
    </row>
    <row r="6" spans="1:11" ht="108.5" x14ac:dyDescent="0.35">
      <c r="A6" s="98" t="s">
        <v>259</v>
      </c>
      <c r="B6" s="96" t="str">
        <f>VLOOKUP(A6,'Master List Resources&amp;Referrals'!A:K,2,FALSE)</f>
        <v>Crisis and Mental health in Detroit and Wayne County. Mobile Crisis Units.</v>
      </c>
      <c r="C6" s="96" t="str">
        <f>VLOOKUP(A6,'Master List Resources&amp;Referrals'!A:K,3,FALSE)</f>
        <v>DWIHN</v>
      </c>
      <c r="D6" s="96" t="str">
        <f>VLOOKUP(A6,'Master List Resources&amp;Referrals'!A:K,4,FALSE)</f>
        <v>707 W. Milwaukee Ave</v>
      </c>
      <c r="E6" s="96" t="str">
        <f>VLOOKUP(A6,'Master List Resources&amp;Referrals'!A:K,5,FALSE)</f>
        <v>Detroit</v>
      </c>
      <c r="F6" s="96" t="str">
        <f>VLOOKUP(A6,'Master List Resources&amp;Referrals'!A:K,6,FALSE)</f>
        <v>MI</v>
      </c>
      <c r="G6" s="96" t="str">
        <f>VLOOKUP(A6,'Master List Resources&amp;Referrals'!A:K,7,FALSE)</f>
        <v>48202-2943</v>
      </c>
      <c r="H6" s="97" t="str">
        <f>VLOOKUP(A6,'Master List Resources&amp;Referrals'!A:K,8,FALSE)</f>
        <v>(313) 344-9099
(313) 833-2500
TTY: (800) 630-1044
TDD: 711
Crisis: 1-800-241-4949</v>
      </c>
      <c r="I6" s="96" t="str">
        <f>VLOOKUP(A6,'Master List Resources&amp;Referrals'!A:K,9,FALSE)</f>
        <v>accesscenter@dwihn.org</v>
      </c>
      <c r="J6" s="96" t="str">
        <f>VLOOKUP(A6,'Master List Resources&amp;Referrals'!A:K,10,FALSE)</f>
        <v>https://www.dwihn.org/</v>
      </c>
      <c r="K6" s="96" t="str">
        <f>VLOOKUP(A6,'Master List Resources&amp;Referrals'!A:K,11,FALSE)</f>
        <v>DWIHN supports and serves individuals in Wayne County with serious mental illness, children with serious emotional disturbance, people with autism, individuals with intellectual and developmental disabilities and those with substance use disorder. Mobile Crisis Units available. LGBTQ+ Services for youth 10-21+. Children 14+ can have up to 12 sessions or 3 months without requiring permission from their parents, if the child requests it.</v>
      </c>
    </row>
    <row r="7" spans="1:11" ht="217" x14ac:dyDescent="0.35">
      <c r="A7" s="95" t="s">
        <v>268</v>
      </c>
      <c r="B7" s="96" t="str">
        <f>VLOOKUP(A7,'Master List Resources&amp;Referrals'!A:K,2,FALSE)</f>
        <v>(Developing Kingdoms in Different Stages)
Free High Quality Programs In Detroit For Youth, Their Families, And Community Members</v>
      </c>
      <c r="C7" s="96" t="str">
        <f>VLOOKUP(A7,'Master List Resources&amp;Referrals'!A:K,3,FALSE)</f>
        <v>24230 W. McNichols St.</v>
      </c>
      <c r="D7" s="96">
        <f>VLOOKUP(A7,'Master List Resources&amp;Referrals'!A:K,4,FALSE)</f>
        <v>0</v>
      </c>
      <c r="E7" s="96" t="str">
        <f>VLOOKUP(A7,'Master List Resources&amp;Referrals'!A:K,5,FALSE)</f>
        <v>Detroit</v>
      </c>
      <c r="F7" s="96" t="str">
        <f>VLOOKUP(A7,'Master List Resources&amp;Referrals'!A:K,6,FALSE)</f>
        <v>MI</v>
      </c>
      <c r="G7" s="96" t="str">
        <f>VLOOKUP(A7,'Master List Resources&amp;Referrals'!A:K,7,FALSE)</f>
        <v>48219</v>
      </c>
      <c r="H7" s="97" t="str">
        <f>VLOOKUP(A7,'Master List Resources&amp;Referrals'!A:K,8,FALSE)</f>
        <v>Phone &amp; Fax: 888-294-6554</v>
      </c>
      <c r="I7" s="96" t="str">
        <f>VLOOKUP(A7,'Master List Resources&amp;Referrals'!A:K,9,FALSE)</f>
        <v>info@developingkids.org</v>
      </c>
      <c r="J7" s="96" t="str">
        <f>VLOOKUP(A7,'Master List Resources&amp;Referrals'!A:K,10,FALSE)</f>
        <v>www.developingkids.org</v>
      </c>
      <c r="K7" s="96" t="str">
        <f>VLOOKUP(A7,'Master List Resources&amp;Referrals'!A:K,11,FALSE)</f>
        <v>Youth Development
afterschool and summer camp activities for ages 5-18: College Readiness, Entrepreneurship, Life Skills &amp; Social Development, Mental Health &amp; Wellness, Community Service, Academic Enrichment &amp; Homework Help
Workforce Development
We empower individuals ages 14-24 with essential skills for a seamless entry into the professional world. Ongoing support for personal and professional growth, Summer employment opportunities, Job placements, mentorships &amp; incentives
Community Engagement
Provide Resources &amp; Referrels, Special Events &amp; Projects, Workforce Development, Support for Alumni (college, trade school, adulthood, workforce)</v>
      </c>
    </row>
    <row r="8" spans="1:11" ht="124" x14ac:dyDescent="0.35">
      <c r="A8" s="98" t="s">
        <v>389</v>
      </c>
      <c r="B8" s="96" t="str">
        <f>VLOOKUP(A8,'Master List Resources&amp;Referrals'!A:K,2,FALSE)</f>
        <v>Senior Living Community, including some HUD-Subsidized</v>
      </c>
      <c r="C8" s="96" t="str">
        <f>VLOOKUP(A8,'Master List Resources&amp;Referrals'!A:K,3,FALSE)</f>
        <v>Multiple Location</v>
      </c>
      <c r="D8" s="96">
        <f>VLOOKUP(A8,'Master List Resources&amp;Referrals'!A:K,4,FALSE)</f>
        <v>0</v>
      </c>
      <c r="E8" s="96">
        <f>VLOOKUP(A8,'Master List Resources&amp;Referrals'!A:K,5,FALSE)</f>
        <v>0</v>
      </c>
      <c r="F8" s="96">
        <f>VLOOKUP(A8,'Master List Resources&amp;Referrals'!A:K,6,FALSE)</f>
        <v>0</v>
      </c>
      <c r="G8" s="96">
        <f>VLOOKUP(A8,'Master List Resources&amp;Referrals'!A:K,7,FALSE)</f>
        <v>0</v>
      </c>
      <c r="H8" s="97" t="str">
        <f>VLOOKUP(A8,'Master List Resources&amp;Referrals'!A:K,8,FALSE)</f>
        <v>Tours: 
248-469-0228
HUD-Subsidized Apartment Information: 
248-592-1127
All Other Inquiries: 
248-592-1111</v>
      </c>
      <c r="I8" s="96">
        <f>VLOOKUP(A8,'Master List Resources&amp;Referrals'!A:K,9,FALSE)</f>
        <v>0</v>
      </c>
      <c r="J8" s="96" t="str">
        <f>VLOOKUP(A8,'Master List Resources&amp;Referrals'!A:K,10,FALSE)</f>
        <v>https://jslmi.org/</v>
      </c>
      <c r="K8" s="96" t="str">
        <f>VLOOKUP(A8,'Master List Resources&amp;Referrals'!A:K,11,FALSE)</f>
        <v>Independent Living, Assisted Living, Memory Care, Short Term Apartment Rental. Special programs for Holocaust Survivors and their families.</v>
      </c>
    </row>
    <row r="9" spans="1:11" ht="62" x14ac:dyDescent="0.35">
      <c r="A9" s="98" t="s">
        <v>406</v>
      </c>
      <c r="B9" s="96" t="str">
        <f>VLOOKUP(A9,'Master List Resources&amp;Referrals'!A:K,2,FALSE)</f>
        <v>Support Groups and resources for kinship caregivers</v>
      </c>
      <c r="C9" s="96" t="str">
        <f>VLOOKUP(A9,'Master List Resources&amp;Referrals'!A:K,3,FALSE)</f>
        <v>Michigan State University, School of Social Work</v>
      </c>
      <c r="D9" s="96" t="str">
        <f>VLOOKUP(A9,'Master List Resources&amp;Referrals'!A:K,4,FALSE)</f>
        <v>655 Auditorium Rd Rm 254, Baker Hall</v>
      </c>
      <c r="E9" s="96" t="str">
        <f>VLOOKUP(A9,'Master List Resources&amp;Referrals'!A:K,5,FALSE)</f>
        <v>East Lansing</v>
      </c>
      <c r="F9" s="96" t="str">
        <f>VLOOKUP(A9,'Master List Resources&amp;Referrals'!A:K,6,FALSE)</f>
        <v>MI</v>
      </c>
      <c r="G9" s="96">
        <f>VLOOKUP(A9,'Master List Resources&amp;Referrals'!A:K,7,FALSE)</f>
        <v>48824</v>
      </c>
      <c r="H9" s="97" t="str">
        <f>VLOOKUP(A9,'Master List Resources&amp;Referrals'!A:K,8,FALSE)</f>
        <v>800-535-1218
517-355-9600</v>
      </c>
      <c r="I9" s="96" t="str">
        <f>VLOOKUP(A9,'Master List Resources&amp;Referrals'!A:K,9,FALSE)</f>
        <v>kinship@msu.edu</v>
      </c>
      <c r="J9" s="96" t="str">
        <f>VLOOKUP(A9,'Master List Resources&amp;Referrals'!A:K,10,FALSE)</f>
        <v>https://kinship.msu.edu/</v>
      </c>
      <c r="K9" s="96" t="str">
        <f>VLOOKUP(A9,'Master List Resources&amp;Referrals'!A:K,11,FALSE)</f>
        <v>The KCRC serves kinship care families across the state by providing information and referrals to resources and services for caregivers and the children they are raising. KCRC also offers support to professionals serving kinship families.</v>
      </c>
    </row>
    <row r="10" spans="1:11" ht="170.5" x14ac:dyDescent="0.35">
      <c r="A10" s="95" t="s">
        <v>415</v>
      </c>
      <c r="B10" s="96" t="str">
        <f>VLOOKUP(A10,'Master List Resources&amp;Referrals'!A:K,2,FALSE)</f>
        <v>A Campaign to alleviate poverty in Oakland County</v>
      </c>
      <c r="C10" s="96" t="str">
        <f>VLOOKUP(A10,'Master List Resources&amp;Referrals'!A:K,3,FALSE)</f>
        <v>46156 Woodward Avenue</v>
      </c>
      <c r="D10" s="96">
        <f>VLOOKUP(A10,'Master List Resources&amp;Referrals'!A:K,4,FALSE)</f>
        <v>0</v>
      </c>
      <c r="E10" s="96" t="str">
        <f>VLOOKUP(A10,'Master List Resources&amp;Referrals'!A:K,5,FALSE)</f>
        <v>Pontiac</v>
      </c>
      <c r="F10" s="96" t="str">
        <f>VLOOKUP(A10,'Master List Resources&amp;Referrals'!A:K,6,FALSE)</f>
        <v>MI</v>
      </c>
      <c r="G10" s="96" t="str">
        <f>VLOOKUP(A10,'Master List Resources&amp;Referrals'!A:K,7,FALSE)</f>
        <v>48342</v>
      </c>
      <c r="H10" s="97" t="str">
        <f>VLOOKUP(A10,'Master List Resources&amp;Referrals'!A:K,8,FALSE)</f>
        <v>Main: 248-920-6000
Emergency Shelter: 248-920-6000 x3300
Pontiac Food Pantry: 248-920-6000 x2225</v>
      </c>
      <c r="I10" s="96" t="str">
        <f>VLOOKUP(A10,'Master List Resources&amp;Referrals'!A:K,9,FALSE)</f>
        <v>Emergency Food: food@lighthousemi.org
Emergency Shelter: shelter@lighthousemi.org
Transitional Housing (Priscilla Williams): pwilliams@lighthousemi.org
Permanent Supportive Housing (Princess Staples): pstaples@lighthousemi.org
Centers for Working Families (Courtland Sargent): csargent@lighthousemi.org</v>
      </c>
      <c r="J10" s="96" t="str">
        <f>VLOOKUP(A10,'Master List Resources&amp;Referrals'!A:K,10,FALSE)</f>
        <v>https://lighthousemi.org/</v>
      </c>
      <c r="K10" s="96" t="str">
        <f>VLOOKUP(A10,'Master List Resources&amp;Referrals'!A:K,11,FALSE)</f>
        <v>Emergency Services:
Emergency Food and Supplies, Homelessness Prevention, Emergency Shelter, Runaway &amp; Homeless Youth (RHY)
Stability Services:
Rehousing Programs, Supportive Services, Transitional Housing, Permanent Supportive Housing, Centers for Working Families, Handup
Systems Change &amp; Community Development
Affordable Housing Development</v>
      </c>
    </row>
    <row r="11" spans="1:11" ht="46.5" x14ac:dyDescent="0.35">
      <c r="A11" s="114" t="s">
        <v>502</v>
      </c>
      <c r="B11" s="96" t="str">
        <f>VLOOKUP(A11,'Master List Resources&amp;Referrals'!A:K,2,FALSE)</f>
        <v>Assists veterans with Housing, emergency assistance, education assistance, DD214s, etc.</v>
      </c>
      <c r="C11" s="96">
        <f>VLOOKUP(A11,'Master List Resources&amp;Referrals'!A:K,3,FALSE)</f>
        <v>0</v>
      </c>
      <c r="D11" s="96">
        <f>VLOOKUP(A11,'Master List Resources&amp;Referrals'!A:K,4,FALSE)</f>
        <v>0</v>
      </c>
      <c r="E11" s="96">
        <f>VLOOKUP(A11,'Master List Resources&amp;Referrals'!A:K,5,FALSE)</f>
        <v>0</v>
      </c>
      <c r="F11" s="96">
        <f>VLOOKUP(A11,'Master List Resources&amp;Referrals'!A:K,6,FALSE)</f>
        <v>0</v>
      </c>
      <c r="G11" s="96">
        <f>VLOOKUP(A11,'Master List Resources&amp;Referrals'!A:K,7,FALSE)</f>
        <v>0</v>
      </c>
      <c r="H11" s="97" t="str">
        <f>VLOOKUP(A11,'Master List Resources&amp;Referrals'!A:K,8,FALSE)</f>
        <v>800-MICH-VET
800-642-4838</v>
      </c>
      <c r="I11" s="96">
        <f>VLOOKUP(A11,'Master List Resources&amp;Referrals'!A:K,9,FALSE)</f>
        <v>0</v>
      </c>
      <c r="J11" s="96" t="str">
        <f>VLOOKUP(A11,'Master List Resources&amp;Referrals'!A:K,10,FALSE)</f>
        <v>https://www.michigan.gov/mvaa</v>
      </c>
      <c r="K11" s="96" t="str">
        <f>VLOOKUP(A11,'Master List Resources&amp;Referrals'!A:K,11,FALSE)</f>
        <v>A resource center connecting veterans and their families to state programs, federal benefits, and local resources.</v>
      </c>
    </row>
    <row r="12" spans="1:11" ht="186" x14ac:dyDescent="0.35">
      <c r="A12" s="95" t="s">
        <v>525</v>
      </c>
      <c r="B12" s="96" t="str">
        <f>VLOOKUP(A12,'Master List Resources&amp;Referrals'!A:K,2,FALSE)</f>
        <v xml:space="preserve">Mental Health Support Groups for individuals or their Families. National Alliance on Mental Illness - Metro-Oakland, Macomb, &amp; Wayne Counties. </v>
      </c>
      <c r="C12" s="96" t="str">
        <f>VLOOKUP(A12,'Master List Resources&amp;Referrals'!A:K,3,FALSE)</f>
        <v>NAMI Metro</v>
      </c>
      <c r="D12" s="96" t="str">
        <f>VLOOKUP(A12,'Master List Resources&amp;Referrals'!A:K,4,FALSE)</f>
        <v>PO Box 852</v>
      </c>
      <c r="E12" s="96" t="str">
        <f>VLOOKUP(A12,'Master List Resources&amp;Referrals'!A:K,5,FALSE)</f>
        <v>Northville</v>
      </c>
      <c r="F12" s="96" t="str">
        <f>VLOOKUP(A12,'Master List Resources&amp;Referrals'!A:K,6,FALSE)</f>
        <v>MI</v>
      </c>
      <c r="G12" s="96">
        <f>VLOOKUP(A12,'Master List Resources&amp;Referrals'!A:K,7,FALSE)</f>
        <v>48167</v>
      </c>
      <c r="H12" s="97" t="str">
        <f>VLOOKUP(A12,'Master List Resources&amp;Referrals'!A:K,8,FALSE)</f>
        <v>Helpline: 
(248) 773-2296
Admin Office:
(248) 348-7197
text “helpline” to 62640
Oakland County 
(800) 231-1127
Wayne County 
(800) 241-4949
Macomb County 
(586) 307-9100</v>
      </c>
      <c r="I12" s="96" t="str">
        <f>VLOOKUP(A12,'Master List Resources&amp;Referrals'!A:K,9,FALSE)</f>
        <v>support@namimetro.org</v>
      </c>
      <c r="J12" s="96" t="str">
        <f>VLOOKUP(A12,'Master List Resources&amp;Referrals'!A:K,10,FALSE)</f>
        <v>https://namimetro.org/</v>
      </c>
      <c r="K12" s="96" t="str">
        <f>VLOOKUP(A12,'Master List Resources&amp;Referrals'!A:K,11,FALSE)</f>
        <v>NAMI Metro is grass roots, all volunteer non-profit organization dedicated to improving the quality of life for persons with serious mental illness and their families through, advocacy, support and education.  In addition, NAMI Metro promotes research that will lead to improvements for all those diagnosed and living with a mental illness.  It is our endeavor to erase the stigma that is associated with mental illness and we will not rest until mental illness is accepted the same as any other illness.</v>
      </c>
    </row>
    <row r="13" spans="1:11" ht="46.5" x14ac:dyDescent="0.35">
      <c r="A13" s="98" t="s">
        <v>606</v>
      </c>
      <c r="B13" s="96" t="str">
        <f>VLOOKUP(A13,'Master List Resources&amp;Referrals'!A:K,2,FALSE)</f>
        <v>Youth Assistance/Court Diversion, Support Services, Mental Health</v>
      </c>
      <c r="C13" s="96" t="str">
        <f>VLOOKUP(A13,'Master List Resources&amp;Referrals'!A:K,3,FALSE)</f>
        <v>Northville Community Center
303 W. Main Street</v>
      </c>
      <c r="D13" s="96">
        <f>VLOOKUP(A13,'Master List Resources&amp;Referrals'!A:K,4,FALSE)</f>
        <v>0</v>
      </c>
      <c r="E13" s="96" t="str">
        <f>VLOOKUP(A13,'Master List Resources&amp;Referrals'!A:K,5,FALSE)</f>
        <v>Northville</v>
      </c>
      <c r="F13" s="96" t="str">
        <f>VLOOKUP(A13,'Master List Resources&amp;Referrals'!A:K,6,FALSE)</f>
        <v>MI</v>
      </c>
      <c r="G13" s="96">
        <f>VLOOKUP(A13,'Master List Resources&amp;Referrals'!A:K,7,FALSE)</f>
        <v>48167</v>
      </c>
      <c r="H13" s="97" t="str">
        <f>VLOOKUP(A13,'Master List Resources&amp;Referrals'!A:K,8,FALSE)</f>
        <v>248-348-5800</v>
      </c>
      <c r="I13" s="96" t="str">
        <f>VLOOKUP(A13,'Master List Resources&amp;Referrals'!A:K,9,FALSE)</f>
        <v>youthnetwork@twp.northville.mi.us</v>
      </c>
      <c r="J13" s="96" t="str">
        <f>VLOOKUP(A13,'Master List Resources&amp;Referrals'!A:K,10,FALSE)</f>
        <v>https://www.twp.northville.mi.us/services/northville-youth-network</v>
      </c>
      <c r="K13" s="96" t="str">
        <f>VLOOKUP(A13,'Master List Resources&amp;Referrals'!A:K,11,FALSE)</f>
        <v>Northville Youth Network services are available to families who reside in the City of Northville, the Charter Township of Northville and the Northville Public School District.</v>
      </c>
    </row>
  </sheetData>
  <autoFilter ref="A1:K1" xr:uid="{AC28CCCC-48EB-484C-8447-D1BAE9070818}"/>
  <sortState xmlns:xlrd2="http://schemas.microsoft.com/office/spreadsheetml/2017/richdata2" ref="A2:K13">
    <sortCondition ref="A2:A13"/>
  </sortState>
  <pageMargins left="0.7" right="0.7" top="0.75" bottom="0.75" header="0.3" footer="0.3"/>
  <pageSetup fitToHeight="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22D79-FAE2-4D5E-849B-EDF0FEF877F4}">
  <sheetPr>
    <pageSetUpPr fitToPage="1"/>
  </sheetPr>
  <dimension ref="A1:M48"/>
  <sheetViews>
    <sheetView showGridLines="0" showRowColHeaders="0" workbookViewId="0">
      <pane xSplit="1" ySplit="1" topLeftCell="B2" activePane="bottomRight" state="frozen"/>
      <selection pane="topRight" activeCell="B1" sqref="B1"/>
      <selection pane="bottomLeft" activeCell="A2" sqref="A2"/>
      <selection pane="bottomRight" activeCell="K1" sqref="A1:K1"/>
    </sheetView>
  </sheetViews>
  <sheetFormatPr defaultColWidth="8.75" defaultRowHeight="15.5" x14ac:dyDescent="0.35"/>
  <cols>
    <col min="1" max="1" width="38.83203125" style="15" bestFit="1" customWidth="1"/>
    <col min="2" max="2" width="33" style="5" bestFit="1" customWidth="1"/>
    <col min="3" max="3" width="18.58203125" style="5" hidden="1" customWidth="1"/>
    <col min="4" max="4" width="11.83203125" style="5" hidden="1" customWidth="1"/>
    <col min="5" max="5" width="14.08203125" style="5" hidden="1" customWidth="1"/>
    <col min="6" max="6" width="6.83203125" style="5" hidden="1" customWidth="1"/>
    <col min="7" max="7" width="10.75" style="5" hidden="1" customWidth="1"/>
    <col min="8" max="8" width="19" style="5" customWidth="1"/>
    <col min="9" max="9" width="39.5" style="5" customWidth="1"/>
    <col min="10" max="10" width="37.58203125" style="5" customWidth="1"/>
    <col min="11" max="11" width="56" style="5" customWidth="1"/>
    <col min="12" max="16384" width="8.75" style="5"/>
  </cols>
  <sheetData>
    <row r="1" spans="1:13" s="15" customFormat="1" x14ac:dyDescent="0.35">
      <c r="A1" s="94" t="s">
        <v>942</v>
      </c>
      <c r="B1" s="94" t="s">
        <v>943</v>
      </c>
      <c r="C1" s="94" t="s">
        <v>2</v>
      </c>
      <c r="D1" s="94" t="s">
        <v>3</v>
      </c>
      <c r="E1" s="94" t="s">
        <v>4</v>
      </c>
      <c r="F1" s="94" t="s">
        <v>5</v>
      </c>
      <c r="G1" s="94" t="s">
        <v>944</v>
      </c>
      <c r="H1" s="94" t="s">
        <v>945</v>
      </c>
      <c r="I1" s="94" t="s">
        <v>8</v>
      </c>
      <c r="J1" s="94" t="s">
        <v>9</v>
      </c>
      <c r="K1" s="94" t="s">
        <v>10</v>
      </c>
    </row>
    <row r="2" spans="1:13" s="6" customFormat="1" ht="77.5" x14ac:dyDescent="0.35">
      <c r="A2" s="115" t="s">
        <v>11</v>
      </c>
      <c r="B2" s="96" t="str">
        <f>VLOOKUP(A2,'Master List Resources&amp;Referrals'!A:K,2,FALSE)</f>
        <v>Adventures for kids with life-threatening conditions, and support. Similar to Make-a-Wish.</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t="str">
        <f>VLOOKUP(A2,'Master List Resources&amp;Referrals'!A:K,8,FALSE)</f>
        <v>(614) 797-9500</v>
      </c>
      <c r="I2" s="96" t="str">
        <f>VLOOKUP(A2,'Master List Resources&amp;Referrals'!A:K,9,FALSE)</f>
        <v>customerservice@akidagain.org</v>
      </c>
      <c r="J2" s="96" t="str">
        <f>VLOOKUP(A2,'Master List Resources&amp;Referrals'!A:K,10,FALSE)</f>
        <v>https://akidagain.org/chapter/michigan/</v>
      </c>
      <c r="K2" s="96" t="str">
        <f>VLOOKUP(A2,'Master List Resources&amp;Referrals'!A:K,11,FALSE)</f>
        <v>Adventures are fun, accessible, stress-free outings for families raising a child with a life-threatening condition. They are held at destinations like theme parks, sporting events, entertainment centers, and museums, and everything is provided: admission, food, and parking. Chapters in several states, including Michigan.</v>
      </c>
      <c r="L2" s="5"/>
    </row>
    <row r="3" spans="1:13" s="6" customFormat="1" ht="62" x14ac:dyDescent="0.35">
      <c r="A3" s="95" t="s">
        <v>27</v>
      </c>
      <c r="B3" s="96" t="str">
        <f>VLOOKUP(A3,'Master List Resources&amp;Referrals'!A:K,2,FALSE)</f>
        <v>Association for Children’s Mental Health</v>
      </c>
      <c r="C3" s="96" t="str">
        <f>VLOOKUP(A3,'Master List Resources&amp;Referrals'!A:K,3,FALSE)</f>
        <v>6017 W. St. Joseph Hwy</v>
      </c>
      <c r="D3" s="96" t="str">
        <f>VLOOKUP(A3,'Master List Resources&amp;Referrals'!A:K,4,FALSE)</f>
        <v>Suite #200</v>
      </c>
      <c r="E3" s="96" t="str">
        <f>VLOOKUP(A3,'Master List Resources&amp;Referrals'!A:K,5,FALSE)</f>
        <v>Lansing</v>
      </c>
      <c r="F3" s="96" t="str">
        <f>VLOOKUP(A3,'Master List Resources&amp;Referrals'!A:K,6,FALSE)</f>
        <v>MI</v>
      </c>
      <c r="G3" s="96">
        <f>VLOOKUP(A3,'Master List Resources&amp;Referrals'!A:K,7,FALSE)</f>
        <v>48917</v>
      </c>
      <c r="H3" s="97" t="str">
        <f>VLOOKUP(A3,'Master List Resources&amp;Referrals'!A:K,8,FALSE)</f>
        <v>(517) 372-4016
Parent Line: 
(888) ACMH-KID
(888-226-4543)</v>
      </c>
      <c r="I3" s="96">
        <f>VLOOKUP(A3,'Master List Resources&amp;Referrals'!A:K,9,FALSE)</f>
        <v>0</v>
      </c>
      <c r="J3" s="96" t="str">
        <f>VLOOKUP(A3,'Master List Resources&amp;Referrals'!A:K,10,FALSE)</f>
        <v>www.acmh-mi.org</v>
      </c>
      <c r="K3" s="96" t="str">
        <f>VLOOKUP(A3,'Master List Resources&amp;Referrals'!A:K,11,FALSE)</f>
        <v>ACMH provides information, support, resources, referral and advocacy for children and youth with mental, emotional, or behavioral disorders and their families.</v>
      </c>
    </row>
    <row r="4" spans="1:13" s="6" customFormat="1" ht="93" x14ac:dyDescent="0.35">
      <c r="A4" s="95" t="s">
        <v>90</v>
      </c>
      <c r="B4" s="96" t="str">
        <f>VLOOKUP(A4,'Master List Resources&amp;Referrals'!A:K,2,FALSE)</f>
        <v>Mental Health Crisis for residents of Wayne County</v>
      </c>
      <c r="C4" s="96" t="str">
        <f>VLOOKUP(A4,'Master List Resources&amp;Referrals'!A:K,3,FALSE)</f>
        <v>33505 Schoolcraft</v>
      </c>
      <c r="D4" s="96">
        <f>VLOOKUP(A4,'Master List Resources&amp;Referrals'!A:K,4,FALSE)</f>
        <v>0</v>
      </c>
      <c r="E4" s="96" t="str">
        <f>VLOOKUP(A4,'Master List Resources&amp;Referrals'!A:K,5,FALSE)</f>
        <v>Livonia</v>
      </c>
      <c r="F4" s="96" t="str">
        <f>VLOOKUP(A4,'Master List Resources&amp;Referrals'!A:K,6,FALSE)</f>
        <v>MI</v>
      </c>
      <c r="G4" s="96">
        <f>VLOOKUP(A4,'Master List Resources&amp;Referrals'!A:K,7,FALSE)</f>
        <v>48150</v>
      </c>
      <c r="H4" s="97" t="str">
        <f>VLOOKUP(A4,'Master List Resources&amp;Referrals'!A:K,8,FALSE)</f>
        <v>734-721-0200
844-296-2673</v>
      </c>
      <c r="I4" s="96">
        <f>VLOOKUP(A4,'Master List Resources&amp;Referrals'!A:K,9,FALSE)</f>
        <v>0</v>
      </c>
      <c r="J4" s="96" t="str">
        <f>VLOOKUP(A4,'Master List Resources&amp;Referrals'!A:K,10,FALSE)</f>
        <v>https://www.cope24-7.net/</v>
      </c>
      <c r="K4" s="96" t="str">
        <f>VLOOKUP(A4,'Master List Resources&amp;Referrals'!A:K,11,FALSE)</f>
        <v>COPE offers a continuum of organized and coordinated crisis and community-based outreach services. 24-Hour Walk-In Center. Provides pre-admission review services to adults who live in Wayne County, are experiencing a behavioral health crisis and have Medicaid, Healthy Michigan, MI Health Link, or no insurance coverage</v>
      </c>
    </row>
    <row r="5" spans="1:13" s="6" customFormat="1" ht="124" x14ac:dyDescent="0.35">
      <c r="A5" s="98" t="s">
        <v>97</v>
      </c>
      <c r="B5" s="96" t="str">
        <f>VLOOKUP(A5,'Master List Resources&amp;Referrals'!A:K,2,FALSE)</f>
        <v>Grief Camp for ages 8-17 through Hospice of Michigan. One-Day camp offered on different dates at different locations during the summer.</v>
      </c>
      <c r="C5" s="96" t="str">
        <f>VLOOKUP(A5,'Master List Resources&amp;Referrals'!A:K,3,FALSE)</f>
        <v>Multiple Locations</v>
      </c>
      <c r="D5" s="96">
        <f>VLOOKUP(A5,'Master List Resources&amp;Referrals'!A:K,4,FALSE)</f>
        <v>0</v>
      </c>
      <c r="E5" s="96">
        <f>VLOOKUP(A5,'Master List Resources&amp;Referrals'!A:K,5,FALSE)</f>
        <v>0</v>
      </c>
      <c r="F5" s="96">
        <f>VLOOKUP(A5,'Master List Resources&amp;Referrals'!A:K,6,FALSE)</f>
        <v>0</v>
      </c>
      <c r="G5" s="96">
        <f>VLOOKUP(A5,'Master List Resources&amp;Referrals'!A:K,7,FALSE)</f>
        <v>0</v>
      </c>
      <c r="H5" s="97" t="str">
        <f>VLOOKUP(A5,'Master List Resources&amp;Referrals'!A:K,8,FALSE)</f>
        <v>888-247-5701</v>
      </c>
      <c r="I5" s="96">
        <f>VLOOKUP(A5,'Master List Resources&amp;Referrals'!A:K,9,FALSE)</f>
        <v>0</v>
      </c>
      <c r="J5" s="96" t="str">
        <f>VLOOKUP(A5,'Master List Resources&amp;Referrals'!A:K,10,FALSE)</f>
        <v>https://www.hom.org/camp-good-grief/</v>
      </c>
      <c r="K5" s="96" t="str">
        <f>VLOOKUP(A5,'Master List Resources&amp;Referrals'!A:K,11,FALSE)</f>
        <v>Registration opens in spring. Each camp offers: Activities facilitated by caring and qualified Master’s-level grief support counselors who are specially-trained to work with grief-related issues. Board-Certified Music Therapists who use carefully selected music and rhythms to help campers cope with loss. Hospice-trained volunteers who help ensure that each camper is supported during the day’s programs and activities. Pet volunteers and their friendly pets who bring companionship.</v>
      </c>
    </row>
    <row r="6" spans="1:13" s="6" customFormat="1" ht="108.5" x14ac:dyDescent="0.35">
      <c r="A6" s="98" t="s">
        <v>130</v>
      </c>
      <c r="B6" s="96" t="str">
        <f>VLOOKUP(A6,'Master List Resources&amp;Referrals'!A:K,2,FALSE)</f>
        <v>Grief Support for loss of one or all children in a multiple pregnancy (Twin, Triplet, etc.)</v>
      </c>
      <c r="C6" s="96" t="str">
        <f>VLOOKUP(A6,'Master List Resources&amp;Referrals'!A:K,3,FALSE)</f>
        <v>Center for Loss in Multiple Birth (CLIMB), Inc</v>
      </c>
      <c r="D6" s="96" t="str">
        <f>VLOOKUP(A6,'Master List Resources&amp;Referrals'!A:K,4,FALSE)</f>
        <v>P.O. Box 190401</v>
      </c>
      <c r="E6" s="96" t="str">
        <f>VLOOKUP(A6,'Master List Resources&amp;Referrals'!A:K,5,FALSE)</f>
        <v xml:space="preserve">Anchorage </v>
      </c>
      <c r="F6" s="96" t="str">
        <f>VLOOKUP(A6,'Master List Resources&amp;Referrals'!A:K,6,FALSE)</f>
        <v>AK</v>
      </c>
      <c r="G6" s="96" t="str">
        <f>VLOOKUP(A6,'Master List Resources&amp;Referrals'!A:K,7,FALSE)</f>
        <v>99519</v>
      </c>
      <c r="H6" s="97" t="str">
        <f>VLOOKUP(A6,'Master List Resources&amp;Referrals'!A:K,8,FALSE)</f>
        <v>phone/skype upon request</v>
      </c>
      <c r="I6" s="96" t="str">
        <f>VLOOKUP(A6,'Master List Resources&amp;Referrals'!A:K,9,FALSE)</f>
        <v>centerforlossinmultiplebirth@gmail.com (Jean Kollantai)</v>
      </c>
      <c r="J6" s="96" t="str">
        <f>VLOOKUP(A6,'Master List Resources&amp;Referrals'!A:K,10,FALSE)</f>
        <v>https://www.climb-support.org/</v>
      </c>
      <c r="K6" s="96" t="str">
        <f>VLOOKUP(A6,'Master List Resources&amp;Referrals'!A:K,11,FALSE)</f>
        <v>Support for parents, grandparents, siblings of loss of an infant from multiple pregnancy/birth or after. Recently added support for loss of an older twin child(ren) (including triplets, quads, other multiples) 
Website Languages:
English, En español/Spanish, En français/French, По-русски/In Russian, 用中文/In Chinese</v>
      </c>
    </row>
    <row r="7" spans="1:13" s="6" customFormat="1" x14ac:dyDescent="0.35">
      <c r="A7" s="95" t="s">
        <v>141</v>
      </c>
      <c r="B7" s="96" t="str">
        <f>VLOOKUP(A7,'Master List Resources&amp;Referrals'!A:K,2,FALSE)</f>
        <v>Childrens Mental Health Support</v>
      </c>
      <c r="C7" s="96">
        <f>VLOOKUP(A7,'Master List Resources&amp;Referrals'!A:K,3,FALSE)</f>
        <v>0</v>
      </c>
      <c r="D7" s="96">
        <f>VLOOKUP(A7,'Master List Resources&amp;Referrals'!A:K,4,FALSE)</f>
        <v>0</v>
      </c>
      <c r="E7" s="96">
        <f>VLOOKUP(A7,'Master List Resources&amp;Referrals'!A:K,5,FALSE)</f>
        <v>0</v>
      </c>
      <c r="F7" s="96">
        <f>VLOOKUP(A7,'Master List Resources&amp;Referrals'!A:K,6,FALSE)</f>
        <v>0</v>
      </c>
      <c r="G7" s="96">
        <f>VLOOKUP(A7,'Master List Resources&amp;Referrals'!A:K,7,FALSE)</f>
        <v>0</v>
      </c>
      <c r="H7" s="97">
        <f>VLOOKUP(A7,'Master List Resources&amp;Referrals'!A:K,8,FALSE)</f>
        <v>0</v>
      </c>
      <c r="I7" s="96">
        <f>VLOOKUP(A7,'Master List Resources&amp;Referrals'!A:K,9,FALSE)</f>
        <v>0</v>
      </c>
      <c r="J7" s="96" t="str">
        <f>VLOOKUP(A7,'Master List Resources&amp;Referrals'!A:K,10,FALSE)</f>
        <v>https://childmind.org/</v>
      </c>
      <c r="K7" s="96">
        <f>VLOOKUP(A7,'Master List Resources&amp;Referrals'!A:K,11,FALSE)</f>
        <v>0</v>
      </c>
    </row>
    <row r="8" spans="1:13" s="6" customFormat="1" ht="77.5" x14ac:dyDescent="0.35">
      <c r="A8" s="98" t="s">
        <v>152</v>
      </c>
      <c r="B8" s="96" t="str">
        <f>VLOOKUP(A8,'Master List Resources&amp;Referrals'!A:K,2,FALSE)</f>
        <v>Behavioral Health, Crisis and Resources, Behavioral Virtual Urgent Care. Ages 12 and up.</v>
      </c>
      <c r="C8" s="96" t="str">
        <f>VLOOKUP(A8,'Master List Resources&amp;Referrals'!A:K,3,FALSE)</f>
        <v>1200 N. Telegraph Road</v>
      </c>
      <c r="D8" s="96" t="str">
        <f>VLOOKUP(A8,'Master List Resources&amp;Referrals'!A:K,4,FALSE)</f>
        <v>Building 32E</v>
      </c>
      <c r="E8" s="96" t="str">
        <f>VLOOKUP(A8,'Master List Resources&amp;Referrals'!A:K,5,FALSE)</f>
        <v>Pontiac</v>
      </c>
      <c r="F8" s="96" t="str">
        <f>VLOOKUP(A8,'Master List Resources&amp;Referrals'!A:K,6,FALSE)</f>
        <v>MI</v>
      </c>
      <c r="G8" s="96" t="str">
        <f>VLOOKUP(A8,'Master List Resources&amp;Referrals'!A:K,7,FALSE)</f>
        <v>48341</v>
      </c>
      <c r="H8" s="97" t="str">
        <f>VLOOKUP(A8,'Master List Resources&amp;Referrals'!A:K,8,FALSE)</f>
        <v>Crisis (24/7): 
800‑231‑1127
Urgent Care: 
248-983-5454</v>
      </c>
      <c r="I8" s="96">
        <f>VLOOKUP(A8,'Master List Resources&amp;Referrals'!A:K,9,FALSE)</f>
        <v>0</v>
      </c>
      <c r="J8" s="96" t="str">
        <f>VLOOKUP(A8,'Master List Resources&amp;Referrals'!A:K,10,FALSE)</f>
        <v>https://commongroundhelps.org/</v>
      </c>
      <c r="K8" s="96" t="str">
        <f>VLOOKUP(A8,'Master List Resources&amp;Referrals'!A:K,11,FALSE)</f>
        <v>24/7 Crisis Line to connect callers with service providers. Virtual Urgent Care during scheduled hours: Mon/Tues/Thurs/Fri 11am-8pm according to website as of 3/2025 (may change). Most insurances accepted, and there is an out-of pocket cap for appointments.</v>
      </c>
    </row>
    <row r="9" spans="1:13" s="7" customFormat="1" ht="31" x14ac:dyDescent="0.35">
      <c r="A9" s="99" t="s">
        <v>171</v>
      </c>
      <c r="B9" s="96" t="str">
        <f>VLOOKUP(A9,'Master List Resources&amp;Referrals'!A:K,2,FALSE)</f>
        <v>Search and Connect to Social Care</v>
      </c>
      <c r="C9" s="96">
        <f>VLOOKUP(A9,'Master List Resources&amp;Referrals'!A:K,3,FALSE)</f>
        <v>0</v>
      </c>
      <c r="D9" s="96">
        <f>VLOOKUP(A9,'Master List Resources&amp;Referrals'!A:K,4,FALSE)</f>
        <v>0</v>
      </c>
      <c r="E9" s="96">
        <f>VLOOKUP(A9,'Master List Resources&amp;Referrals'!A:K,5,FALSE)</f>
        <v>0</v>
      </c>
      <c r="F9" s="96">
        <f>VLOOKUP(A9,'Master List Resources&amp;Referrals'!A:K,6,FALSE)</f>
        <v>0</v>
      </c>
      <c r="G9" s="96">
        <f>VLOOKUP(A9,'Master List Resources&amp;Referrals'!A:K,7,FALSE)</f>
        <v>0</v>
      </c>
      <c r="H9" s="97">
        <f>VLOOKUP(A9,'Master List Resources&amp;Referrals'!A:K,8,FALSE)</f>
        <v>0</v>
      </c>
      <c r="I9" s="96">
        <f>VLOOKUP(A9,'Master List Resources&amp;Referrals'!A:K,9,FALSE)</f>
        <v>0</v>
      </c>
      <c r="J9" s="96" t="str">
        <f>VLOOKUP(A9,'Master List Resources&amp;Referrals'!A:K,10,FALSE)</f>
        <v>https://communityresources.trinity-health.org/</v>
      </c>
      <c r="K9" s="96" t="str">
        <f>VLOOKUP(A9,'Master List Resources&amp;Referrals'!A:K,11,FALSE)</f>
        <v>Website helps find local resources by Zip Code and Type of need. Site has translation available to dozens of languages.</v>
      </c>
      <c r="L9" s="6"/>
      <c r="M9" s="6"/>
    </row>
    <row r="10" spans="1:13" ht="62" x14ac:dyDescent="0.35">
      <c r="A10" s="98" t="s">
        <v>175</v>
      </c>
      <c r="B10" s="96" t="str">
        <f>VLOOKUP(A10,'Master List Resources&amp;Referrals'!A:K,2,FALSE)</f>
        <v>Grief support for child loss (of any age)</v>
      </c>
      <c r="C10" s="96" t="str">
        <f>VLOOKUP(A10,'Master List Resources&amp;Referrals'!A:K,3,FALSE)</f>
        <v>900 Jorie Blvd</v>
      </c>
      <c r="D10" s="96" t="str">
        <f>VLOOKUP(A10,'Master List Resources&amp;Referrals'!A:K,4,FALSE)</f>
        <v>Suite 78</v>
      </c>
      <c r="E10" s="96" t="str">
        <f>VLOOKUP(A10,'Master List Resources&amp;Referrals'!A:K,5,FALSE)</f>
        <v>Oak Brook</v>
      </c>
      <c r="F10" s="96" t="str">
        <f>VLOOKUP(A10,'Master List Resources&amp;Referrals'!A:K,6,FALSE)</f>
        <v>IL</v>
      </c>
      <c r="G10" s="96" t="str">
        <f>VLOOKUP(A10,'Master List Resources&amp;Referrals'!A:K,7,FALSE)</f>
        <v>60523</v>
      </c>
      <c r="H10" s="97" t="str">
        <f>VLOOKUP(A10,'Master List Resources&amp;Referrals'!A:K,8,FALSE)</f>
        <v>877-969-0010</v>
      </c>
      <c r="I10" s="96" t="str">
        <f>VLOOKUP(A10,'Master List Resources&amp;Referrals'!A:K,9,FALSE)</f>
        <v>nationaloffice@compassionatefriends.org</v>
      </c>
      <c r="J10" s="96" t="str">
        <f>VLOOKUP(A10,'Master List Resources&amp;Referrals'!A:K,10,FALSE)</f>
        <v>https://www.compassionatefriends.org/
https://www.compassionatefriends.org/find-support/chapters/chapter-locator/</v>
      </c>
      <c r="K10" s="96" t="str">
        <f>VLOOKUP(A10,'Master List Resources&amp;Referrals'!A:K,11,FALSE)</f>
        <v xml:space="preserve">Support Groups both Virtual and In-Person, searchable by location.
Some locations include a sibling group for children under 12 during the regular group for everyone else. </v>
      </c>
      <c r="L10" s="6"/>
      <c r="M10" s="6"/>
    </row>
    <row r="11" spans="1:13" ht="93" x14ac:dyDescent="0.35">
      <c r="A11" s="98" t="s">
        <v>237</v>
      </c>
      <c r="B11" s="96" t="str">
        <f>VLOOKUP(A11,'Master List Resources&amp;Referrals'!A:K,2,FALSE)</f>
        <v>Interpreting Services, Mental Health services, The Deaf HIV Program, Domestic Violence/Sexual Assault services in ASL. For Deaf, DeafBlind, and Hard of Hearing people from children to senior citizens.</v>
      </c>
      <c r="C11" s="96" t="str">
        <f>VLOOKUP(A11,'Master List Resources&amp;Referrals'!A:K,3,FALSE)</f>
        <v>2111 Orchard Lake Road</v>
      </c>
      <c r="D11" s="96" t="str">
        <f>VLOOKUP(A11,'Master List Resources&amp;Referrals'!A:K,4,FALSE)</f>
        <v>#101</v>
      </c>
      <c r="E11" s="96" t="str">
        <f>VLOOKUP(A11,'Master List Resources&amp;Referrals'!A:K,5,FALSE)</f>
        <v>Sylvan Lake</v>
      </c>
      <c r="F11" s="96" t="str">
        <f>VLOOKUP(A11,'Master List Resources&amp;Referrals'!A:K,6,FALSE)</f>
        <v>MI</v>
      </c>
      <c r="G11" s="96" t="str">
        <f>VLOOKUP(A11,'Master List Resources&amp;Referrals'!A:K,7,FALSE)</f>
        <v>48320</v>
      </c>
      <c r="H11" s="97" t="str">
        <f>VLOOKUP(A11,'Master List Resources&amp;Referrals'!A:K,8,FALSE)</f>
        <v>Videophone: 
248-209-6437
Voice: 
248-332-3331</v>
      </c>
      <c r="I11" s="96" t="str">
        <f>VLOOKUP(A11,'Master List Resources&amp;Referrals'!A:K,9,FALSE)</f>
        <v>deafcan@deafcan.org
seniorcitizen@deafcan.org</v>
      </c>
      <c r="J11" s="96" t="str">
        <f>VLOOKUP(A11,'Master List Resources&amp;Referrals'!A:K,10,FALSE)</f>
        <v>https://www.deafcan.org/</v>
      </c>
      <c r="K11" s="96" t="str">
        <f>VLOOKUP(A11,'Master List Resources&amp;Referrals'!A:K,11,FALSE)</f>
        <v>We offer outpatient services for Deaf, DeafBlind, and Hard of  Hearing children, adolescents, and adults in Southeastern Michigan and for persons that are primary caretakers of someone in their household that is Deaf, Deaf-Blind, or Hard of Hearing. Clients will receive services from therapists fluent in American Sign Language (ASL).</v>
      </c>
      <c r="L11" s="6"/>
      <c r="M11" s="6"/>
    </row>
    <row r="12" spans="1:13" ht="108.5" x14ac:dyDescent="0.35">
      <c r="A12" s="98" t="s">
        <v>259</v>
      </c>
      <c r="B12" s="96" t="str">
        <f>VLOOKUP(A12,'Master List Resources&amp;Referrals'!A:K,2,FALSE)</f>
        <v>Crisis and Mental health in Detroit and Wayne County. Mobile Crisis Units.</v>
      </c>
      <c r="C12" s="96" t="str">
        <f>VLOOKUP(A12,'Master List Resources&amp;Referrals'!A:K,3,FALSE)</f>
        <v>DWIHN</v>
      </c>
      <c r="D12" s="96" t="str">
        <f>VLOOKUP(A12,'Master List Resources&amp;Referrals'!A:K,4,FALSE)</f>
        <v>707 W. Milwaukee Ave</v>
      </c>
      <c r="E12" s="96" t="str">
        <f>VLOOKUP(A12,'Master List Resources&amp;Referrals'!A:K,5,FALSE)</f>
        <v>Detroit</v>
      </c>
      <c r="F12" s="96" t="str">
        <f>VLOOKUP(A12,'Master List Resources&amp;Referrals'!A:K,6,FALSE)</f>
        <v>MI</v>
      </c>
      <c r="G12" s="96" t="str">
        <f>VLOOKUP(A12,'Master List Resources&amp;Referrals'!A:K,7,FALSE)</f>
        <v>48202-2943</v>
      </c>
      <c r="H12" s="97" t="str">
        <f>VLOOKUP(A12,'Master List Resources&amp;Referrals'!A:K,8,FALSE)</f>
        <v>(313) 344-9099
(313) 833-2500
TTY: (800) 630-1044
TDD: 711
Crisis: 1-800-241-4949</v>
      </c>
      <c r="I12" s="96" t="str">
        <f>VLOOKUP(A12,'Master List Resources&amp;Referrals'!A:K,9,FALSE)</f>
        <v>accesscenter@dwihn.org</v>
      </c>
      <c r="J12" s="96" t="str">
        <f>VLOOKUP(A12,'Master List Resources&amp;Referrals'!A:K,10,FALSE)</f>
        <v>https://www.dwihn.org/</v>
      </c>
      <c r="K12" s="96" t="str">
        <f>VLOOKUP(A12,'Master List Resources&amp;Referrals'!A:K,11,FALSE)</f>
        <v>DWIHN supports and serves individuals in Wayne County with serious mental illness, children with serious emotional disturbance, people with autism, individuals with intellectual and developmental disabilities and those with substance use disorder. Mobile Crisis Units available. LGBTQ+ Services for youth 10-21+. Children 14+ can have up to 12 sessions or 3 months without requiring permission from their parents, if the child requests it.</v>
      </c>
      <c r="L12" s="6"/>
      <c r="M12" s="6"/>
    </row>
    <row r="13" spans="1:13" ht="217" x14ac:dyDescent="0.35">
      <c r="A13" s="95" t="s">
        <v>268</v>
      </c>
      <c r="B13" s="96" t="str">
        <f>VLOOKUP(A13,'Master List Resources&amp;Referrals'!A:K,2,FALSE)</f>
        <v>(Developing Kingdoms in Different Stages)
Free High Quality Programs In Detroit For Youth, Their Families, And Community Members</v>
      </c>
      <c r="C13" s="96" t="str">
        <f>VLOOKUP(A13,'Master List Resources&amp;Referrals'!A:K,3,FALSE)</f>
        <v>24230 W. McNichols St.</v>
      </c>
      <c r="D13" s="96">
        <f>VLOOKUP(A13,'Master List Resources&amp;Referrals'!A:K,4,FALSE)</f>
        <v>0</v>
      </c>
      <c r="E13" s="96" t="str">
        <f>VLOOKUP(A13,'Master List Resources&amp;Referrals'!A:K,5,FALSE)</f>
        <v>Detroit</v>
      </c>
      <c r="F13" s="96" t="str">
        <f>VLOOKUP(A13,'Master List Resources&amp;Referrals'!A:K,6,FALSE)</f>
        <v>MI</v>
      </c>
      <c r="G13" s="96" t="str">
        <f>VLOOKUP(A13,'Master List Resources&amp;Referrals'!A:K,7,FALSE)</f>
        <v>48219</v>
      </c>
      <c r="H13" s="97" t="str">
        <f>VLOOKUP(A13,'Master List Resources&amp;Referrals'!A:K,8,FALSE)</f>
        <v>Phone &amp; Fax: 888-294-6554</v>
      </c>
      <c r="I13" s="96" t="str">
        <f>VLOOKUP(A13,'Master List Resources&amp;Referrals'!A:K,9,FALSE)</f>
        <v>info@developingkids.org</v>
      </c>
      <c r="J13" s="96" t="str">
        <f>VLOOKUP(A13,'Master List Resources&amp;Referrals'!A:K,10,FALSE)</f>
        <v>www.developingkids.org</v>
      </c>
      <c r="K13" s="96" t="str">
        <f>VLOOKUP(A13,'Master List Resources&amp;Referrals'!A:K,11,FALSE)</f>
        <v>Youth Development
afterschool and summer camp activities for ages 5-18: College Readiness, Entrepreneurship, Life Skills &amp; Social Development, Mental Health &amp; Wellness, Community Service, Academic Enrichment &amp; Homework Help
Workforce Development
We empower individuals ages 14-24 with essential skills for a seamless entry into the professional world. Ongoing support for personal and professional growth, Summer employment opportunities, Job placements, mentorships &amp; incentives
Community Engagement
Provide Resources &amp; Referrels, Special Events &amp; Projects, Workforce Development, Support for Alumni (college, trade school, adulthood, workforce)</v>
      </c>
      <c r="L13" s="6"/>
      <c r="M13" s="6"/>
    </row>
    <row r="14" spans="1:13" ht="31" x14ac:dyDescent="0.35">
      <c r="A14" s="95" t="s">
        <v>282</v>
      </c>
      <c r="B14" s="96" t="str">
        <f>VLOOKUP(A14,'Master List Resources&amp;Referrals'!A:K,2,FALSE)</f>
        <v>Crisis Stabilization Unit through DWIHN</v>
      </c>
      <c r="C14" s="96" t="str">
        <f>VLOOKUP(A14,'Master List Resources&amp;Referrals'!A:K,3,FALSE)</f>
        <v>707 W. Milwaukee</v>
      </c>
      <c r="D14" s="96">
        <f>VLOOKUP(A14,'Master List Resources&amp;Referrals'!A:K,4,FALSE)</f>
        <v>0</v>
      </c>
      <c r="E14" s="96" t="str">
        <f>VLOOKUP(A14,'Master List Resources&amp;Referrals'!A:K,5,FALSE)</f>
        <v>Detroit</v>
      </c>
      <c r="F14" s="96" t="str">
        <f>VLOOKUP(A14,'Master List Resources&amp;Referrals'!A:K,6,FALSE)</f>
        <v>MI</v>
      </c>
      <c r="G14" s="96" t="str">
        <f>VLOOKUP(A14,'Master List Resources&amp;Referrals'!A:K,7,FALSE)</f>
        <v>48202</v>
      </c>
      <c r="H14" s="97">
        <f>VLOOKUP(A14,'Master List Resources&amp;Referrals'!A:K,8,FALSE)</f>
        <v>3139899444</v>
      </c>
      <c r="I14" s="96">
        <f>VLOOKUP(A14,'Master List Resources&amp;Referrals'!A:K,9,FALSE)</f>
        <v>0</v>
      </c>
      <c r="J14" s="96" t="str">
        <f>VLOOKUP(A14,'Master List Resources&amp;Referrals'!A:K,10,FALSE)</f>
        <v>DWIHN.org</v>
      </c>
      <c r="K14" s="96" t="str">
        <f>VLOOKUP(A14,'Master List Resources&amp;Referrals'!A:K,11,FALSE)</f>
        <v>24/7 Walk-in or Call. 12 Adult Beds, 14 Youth Beds</v>
      </c>
      <c r="L14" s="6"/>
      <c r="M14" s="6"/>
    </row>
    <row r="15" spans="1:13" ht="108.5" x14ac:dyDescent="0.35">
      <c r="A15" s="117" t="s">
        <v>288</v>
      </c>
      <c r="B15" s="96" t="str">
        <f>VLOOKUP(A15,'Master List Resources&amp;Referrals'!A:K,2,FALSE)</f>
        <v>Therapy and support groups for grieving children</v>
      </c>
      <c r="C15" s="96" t="str">
        <f>VLOOKUP(A15,'Master List Resources&amp;Referrals'!A:K,3,FALSE)</f>
        <v>5665 Hines Drive</v>
      </c>
      <c r="D15" s="96">
        <f>VLOOKUP(A15,'Master List Resources&amp;Referrals'!A:K,4,FALSE)</f>
        <v>0</v>
      </c>
      <c r="E15" s="96" t="str">
        <f>VLOOKUP(A15,'Master List Resources&amp;Referrals'!A:K,5,FALSE)</f>
        <v>Ann Arbor</v>
      </c>
      <c r="F15" s="96" t="str">
        <f>VLOOKUP(A15,'Master List Resources&amp;Referrals'!A:K,6,FALSE)</f>
        <v>MI</v>
      </c>
      <c r="G15" s="96" t="str">
        <f>VLOOKUP(A15,'Master List Resources&amp;Referrals'!A:K,7,FALSE)</f>
        <v>48108</v>
      </c>
      <c r="H15" s="97">
        <f>VLOOKUP(A15,'Master List Resources&amp;Referrals'!A:K,8,FALSE)</f>
        <v>7349260985</v>
      </c>
      <c r="I15" s="96">
        <f>VLOOKUP(A15,'Master List Resources&amp;Referrals'!A:K,9,FALSE)</f>
        <v>0</v>
      </c>
      <c r="J15" s="96" t="str">
        <f>VLOOKUP(A15,'Master List Resources&amp;Referrals'!A:K,10,FALSE)</f>
        <v>https://elesplace.org/</v>
      </c>
      <c r="K15" s="96" t="str">
        <f>VLOOKUP(A15,'Master List Resources&amp;Referrals'!A:K,11,FALSE)</f>
        <v>Ele's Place is a healing center for grieving children, teens, young adults, and their families. 
Four branch locations support families throughout Ann Arbor, Grand Rapids, Flint, Lansing, and beyond.
Each week, peer-to-peer bereavement support groups help hundreds learn to cope and begin to heal after the death of a parent, sibling, or someone close to them.</v>
      </c>
      <c r="L15" s="6"/>
      <c r="M15" s="6"/>
    </row>
    <row r="16" spans="1:13" ht="62" x14ac:dyDescent="0.35">
      <c r="A16" s="98" t="s">
        <v>339</v>
      </c>
      <c r="B16" s="96" t="str">
        <f>VLOOKUP(A16,'Master List Resources&amp;Referrals'!A:K,2,FALSE)</f>
        <v>Child (age 3 and up), Adolescent, and Adult Mental Health Hospital: Inpatient, Outpatient, Partial Hospitalization</v>
      </c>
      <c r="C16" s="96" t="str">
        <f>VLOOKUP(A16,'Master List Resources&amp;Referrals'!A:K,3,FALSE)</f>
        <v>1525 University Drive</v>
      </c>
      <c r="D16" s="96">
        <f>VLOOKUP(A16,'Master List Resources&amp;Referrals'!A:K,4,FALSE)</f>
        <v>0</v>
      </c>
      <c r="E16" s="96" t="str">
        <f>VLOOKUP(A16,'Master List Resources&amp;Referrals'!A:K,5,FALSE)</f>
        <v>Auburn Hills</v>
      </c>
      <c r="F16" s="96" t="str">
        <f>VLOOKUP(A16,'Master List Resources&amp;Referrals'!A:K,6,FALSE)</f>
        <v>MI</v>
      </c>
      <c r="G16" s="96">
        <f>VLOOKUP(A16,'Master List Resources&amp;Referrals'!A:K,7,FALSE)</f>
        <v>48326</v>
      </c>
      <c r="H16" s="97" t="str">
        <f>VLOOKUP(A16,'Master List Resources&amp;Referrals'!A:K,8,FALSE)</f>
        <v>248-373-9200
800-401-2727</v>
      </c>
      <c r="I16" s="96">
        <f>VLOOKUP(A16,'Master List Resources&amp;Referrals'!A:K,9,FALSE)</f>
        <v>0</v>
      </c>
      <c r="J16" s="96" t="str">
        <f>VLOOKUP(A16,'Master List Resources&amp;Referrals'!A:K,10,FALSE)</f>
        <v>https://havenwyckhospital.com/</v>
      </c>
      <c r="K16" s="96">
        <f>VLOOKUP(A16,'Master List Resources&amp;Referrals'!A:K,11,FALSE)</f>
        <v>0</v>
      </c>
      <c r="L16" s="6"/>
      <c r="M16" s="6"/>
    </row>
    <row r="17" spans="1:13" ht="31" x14ac:dyDescent="0.35">
      <c r="A17" s="95" t="s">
        <v>344</v>
      </c>
      <c r="B17" s="96" t="str">
        <f>VLOOKUP(A17,'Master List Resources&amp;Referrals'!A:K,2,FALSE)</f>
        <v>Mental Health, Behavioral Health</v>
      </c>
      <c r="C17" s="96" t="str">
        <f>VLOOKUP(A17,'Master List Resources&amp;Referrals'!A:K,3,FALSE)</f>
        <v>37450 Schoolcraft Rd</v>
      </c>
      <c r="D17" s="96">
        <f>VLOOKUP(A17,'Master List Resources&amp;Referrals'!A:K,4,FALSE)</f>
        <v>0</v>
      </c>
      <c r="E17" s="96" t="str">
        <f>VLOOKUP(A17,'Master List Resources&amp;Referrals'!A:K,5,FALSE)</f>
        <v>Livonia</v>
      </c>
      <c r="F17" s="96" t="str">
        <f>VLOOKUP(A17,'Master List Resources&amp;Referrals'!A:K,6,FALSE)</f>
        <v>MI</v>
      </c>
      <c r="G17" s="96">
        <f>VLOOKUP(A17,'Master List Resources&amp;Referrals'!A:K,7,FALSE)</f>
        <v>48150</v>
      </c>
      <c r="H17" s="97" t="str">
        <f>VLOOKUP(A17,'Master List Resources&amp;Referrals'!A:K,8,FALSE)</f>
        <v>734-499-1587</v>
      </c>
      <c r="I17" s="96">
        <f>VLOOKUP(A17,'Master List Resources&amp;Referrals'!A:K,9,FALSE)</f>
        <v>0</v>
      </c>
      <c r="J17" s="96" t="str">
        <f>VLOOKUP(A17,'Master List Resources&amp;Referrals'!A:K,10,FALSE)</f>
        <v>https://www.hegirahealth.org/</v>
      </c>
      <c r="K17" s="96" t="str">
        <f>VLOOKUP(A17,'Master List Resources&amp;Referrals'!A:K,11,FALSE)</f>
        <v>Comprehensive integrated behavioral health services for infants through older adults.</v>
      </c>
      <c r="L17" s="6"/>
      <c r="M17" s="6"/>
    </row>
    <row r="18" spans="1:13" ht="62" x14ac:dyDescent="0.35">
      <c r="A18" s="98" t="s">
        <v>350</v>
      </c>
      <c r="B18" s="96" t="str">
        <f>VLOOKUP(A18,'Master List Resources&amp;Referrals'!A:K,2,FALSE)</f>
        <v>Grief Support for Children who lost a parent or other caregiver to Covid-19, Resources for their remaining caregiver</v>
      </c>
      <c r="C18" s="96">
        <f>VLOOKUP(A18,'Master List Resources&amp;Referrals'!A:K,3,FALSE)</f>
        <v>0</v>
      </c>
      <c r="D18" s="96">
        <f>VLOOKUP(A18,'Master List Resources&amp;Referrals'!A:K,4,FALSE)</f>
        <v>0</v>
      </c>
      <c r="E18" s="96">
        <f>VLOOKUP(A18,'Master List Resources&amp;Referrals'!A:K,5,FALSE)</f>
        <v>0</v>
      </c>
      <c r="F18" s="96">
        <f>VLOOKUP(A18,'Master List Resources&amp;Referrals'!A:K,6,FALSE)</f>
        <v>0</v>
      </c>
      <c r="G18" s="96">
        <f>VLOOKUP(A18,'Master List Resources&amp;Referrals'!A:K,7,FALSE)</f>
        <v>0</v>
      </c>
      <c r="H18" s="97">
        <f>VLOOKUP(A18,'Master List Resources&amp;Referrals'!A:K,8,FALSE)</f>
        <v>0</v>
      </c>
      <c r="I18" s="96">
        <f>VLOOKUP(A18,'Master List Resources&amp;Referrals'!A:K,9,FALSE)</f>
        <v>0</v>
      </c>
      <c r="J18" s="96" t="str">
        <f>VLOOKUP(A18,'Master List Resources&amp;Referrals'!A:K,10,FALSE)</f>
        <v>https://www.hiddenpain.us/get-support/</v>
      </c>
      <c r="K18" s="96" t="str">
        <f>VLOOKUP(A18,'Master List Resources&amp;Referrals'!A:K,11,FALSE)</f>
        <v>The Hidden Pain Initiative is working to bring hope and healing to young people impacted by loss from COVID-19. They provide Resources to the remaining caregiver(s).</v>
      </c>
      <c r="L18" s="6"/>
      <c r="M18" s="6"/>
    </row>
    <row r="19" spans="1:13" ht="139.5" x14ac:dyDescent="0.35">
      <c r="A19" s="98" t="s">
        <v>380</v>
      </c>
      <c r="B19" s="96" t="str">
        <f>VLOOKUP(A19,'Master List Resources&amp;Referrals'!A:K,2,FALSE)</f>
        <v>Services for older adults, domestic abuse, family support, addiction, suicide prevention, counseling, community education.</v>
      </c>
      <c r="C19" s="96" t="str">
        <f>VLOOKUP(A19,'Master List Resources&amp;Referrals'!A:K,3,FALSE)</f>
        <v>West Bloomfield  Orley Building
6555 West Maple Road
Oak Park Office
Crown Pointe Office Building
25900 Greenfield Road</v>
      </c>
      <c r="D19" s="96" t="str">
        <f>VLOOKUP(A19,'Master List Resources&amp;Referrals'!A:K,4,FALSE)</f>
        <v xml:space="preserve">
Suite 405</v>
      </c>
      <c r="E19" s="96" t="str">
        <f>VLOOKUP(A19,'Master List Resources&amp;Referrals'!A:K,5,FALSE)</f>
        <v>West Bloomfield
Oak Park</v>
      </c>
      <c r="F19" s="96" t="str">
        <f>VLOOKUP(A19,'Master List Resources&amp;Referrals'!A:K,6,FALSE)</f>
        <v>MI</v>
      </c>
      <c r="G19" s="96" t="str">
        <f>VLOOKUP(A19,'Master List Resources&amp;Referrals'!A:K,7,FALSE)</f>
        <v>48322
48237</v>
      </c>
      <c r="H19" s="97">
        <f>VLOOKUP(A19,'Master List Resources&amp;Referrals'!A:K,8,FALSE)</f>
        <v>2485922313</v>
      </c>
      <c r="I19" s="96" t="str">
        <f>VLOOKUP(A19,'Master List Resources&amp;Referrals'!A:K,9,FALSE)</f>
        <v>resourcecenter@jfsdetroit.org</v>
      </c>
      <c r="J19" s="96" t="str">
        <f>VLOOKUP(A19,'Master List Resources&amp;Referrals'!A:K,10,FALSE)</f>
        <v>https://www.jfsdetroit.org/</v>
      </c>
      <c r="K19" s="96" t="str">
        <f>VLOOKUP(A19,'Master List Resources&amp;Referrals'!A:K,11,FALSE)</f>
        <v>While our focus is to meet the needs of the metro Detroit Jewish community, we are honored to serve all who come through our door.</v>
      </c>
      <c r="L19" s="6"/>
      <c r="M19" s="6"/>
    </row>
    <row r="20" spans="1:13" ht="31" x14ac:dyDescent="0.35">
      <c r="A20" s="98" t="s">
        <v>395</v>
      </c>
      <c r="B20" s="96" t="str">
        <f>VLOOKUP(A20,'Master List Resources&amp;Referrals'!A:K,2,FALSE)</f>
        <v>Grieving Children and Families</v>
      </c>
      <c r="C20" s="96" t="str">
        <f>VLOOKUP(A20,'Master List Resources&amp;Referrals'!A:K,3,FALSE)</f>
        <v>10125 E. 25th Avenue</v>
      </c>
      <c r="D20" s="96">
        <f>VLOOKUP(A20,'Master List Resources&amp;Referrals'!A:K,4,FALSE)</f>
        <v>0</v>
      </c>
      <c r="E20" s="96" t="str">
        <f>VLOOKUP(A20,'Master List Resources&amp;Referrals'!A:K,5,FALSE)</f>
        <v>Aurora</v>
      </c>
      <c r="F20" s="96" t="str">
        <f>VLOOKUP(A20,'Master List Resources&amp;Referrals'!A:K,6,FALSE)</f>
        <v>CO</v>
      </c>
      <c r="G20" s="96">
        <f>VLOOKUP(A20,'Master List Resources&amp;Referrals'!A:K,7,FALSE)</f>
        <v>80010</v>
      </c>
      <c r="H20" s="97">
        <f>VLOOKUP(A20,'Master List Resources&amp;Referrals'!A:K,8,FALSE)</f>
        <v>7209410331</v>
      </c>
      <c r="I20" s="96">
        <f>VLOOKUP(A20,'Master List Resources&amp;Referrals'!A:K,9,FALSE)</f>
        <v>0</v>
      </c>
      <c r="J20" s="96" t="str">
        <f>VLOOKUP(A20,'Master List Resources&amp;Referrals'!A:K,10,FALSE)</f>
        <v>https://judishouse.org/</v>
      </c>
      <c r="K20" s="96">
        <f>VLOOKUP(A20,'Master List Resources&amp;Referrals'!A:K,11,FALSE)</f>
        <v>0</v>
      </c>
      <c r="L20" s="6"/>
      <c r="M20" s="6"/>
    </row>
    <row r="21" spans="1:13" ht="170.5" x14ac:dyDescent="0.35">
      <c r="A21" s="95" t="s">
        <v>415</v>
      </c>
      <c r="B21" s="96" t="str">
        <f>VLOOKUP(A21,'Master List Resources&amp;Referrals'!A:K,2,FALSE)</f>
        <v>A Campaign to alleviate poverty in Oakland County</v>
      </c>
      <c r="C21" s="96" t="str">
        <f>VLOOKUP(A21,'Master List Resources&amp;Referrals'!A:K,3,FALSE)</f>
        <v>46156 Woodward Avenue</v>
      </c>
      <c r="D21" s="96">
        <f>VLOOKUP(A21,'Master List Resources&amp;Referrals'!A:K,4,FALSE)</f>
        <v>0</v>
      </c>
      <c r="E21" s="96" t="str">
        <f>VLOOKUP(A21,'Master List Resources&amp;Referrals'!A:K,5,FALSE)</f>
        <v>Pontiac</v>
      </c>
      <c r="F21" s="96" t="str">
        <f>VLOOKUP(A21,'Master List Resources&amp;Referrals'!A:K,6,FALSE)</f>
        <v>MI</v>
      </c>
      <c r="G21" s="96" t="str">
        <f>VLOOKUP(A21,'Master List Resources&amp;Referrals'!A:K,7,FALSE)</f>
        <v>48342</v>
      </c>
      <c r="H21" s="97" t="str">
        <f>VLOOKUP(A21,'Master List Resources&amp;Referrals'!A:K,8,FALSE)</f>
        <v>Main: 248-920-6000
Emergency Shelter: 248-920-6000 x3300
Pontiac Food Pantry: 248-920-6000 x2225</v>
      </c>
      <c r="I21" s="96" t="str">
        <f>VLOOKUP(A21,'Master List Resources&amp;Referrals'!A:K,9,FALSE)</f>
        <v>Emergency Food: food@lighthousemi.org
Emergency Shelter: shelter@lighthousemi.org
Transitional Housing (Priscilla Williams): pwilliams@lighthousemi.org
Permanent Supportive Housing (Princess Staples): pstaples@lighthousemi.org
Centers for Working Families (Courtland Sargent): csargent@lighthousemi.org</v>
      </c>
      <c r="J21" s="96" t="str">
        <f>VLOOKUP(A21,'Master List Resources&amp;Referrals'!A:K,10,FALSE)</f>
        <v>https://lighthousemi.org/</v>
      </c>
      <c r="K21" s="96" t="str">
        <f>VLOOKUP(A21,'Master List Resources&amp;Referrals'!A:K,11,FALSE)</f>
        <v>Emergency Services:
Emergency Food and Supplies, Homelessness Prevention, Emergency Shelter, Runaway &amp; Homeless Youth (RHY)
Stability Services:
Rehousing Programs, Supportive Services, Transitional Housing, Permanent Supportive Housing, Centers for Working Families, Handup
Systems Change &amp; Community Development
Affordable Housing Development</v>
      </c>
      <c r="L21" s="6"/>
      <c r="M21" s="6"/>
    </row>
    <row r="22" spans="1:13" ht="46.5" x14ac:dyDescent="0.35">
      <c r="A22" s="98" t="s">
        <v>423</v>
      </c>
      <c r="B22" s="96" t="str">
        <f>VLOOKUP(A22,'Master List Resources&amp;Referrals'!A:K,2,FALSE)</f>
        <v>Mental Health for Child, Adult, &amp; Family</v>
      </c>
      <c r="C22" s="96" t="str">
        <f>VLOOKUP(A22,'Master List Resources&amp;Referrals'!A:K,3,FALSE)</f>
        <v>Multiple Locations</v>
      </c>
      <c r="D22" s="96">
        <f>VLOOKUP(A22,'Master List Resources&amp;Referrals'!A:K,4,FALSE)</f>
        <v>0</v>
      </c>
      <c r="E22" s="96">
        <f>VLOOKUP(A22,'Master List Resources&amp;Referrals'!A:K,5,FALSE)</f>
        <v>0</v>
      </c>
      <c r="F22" s="96">
        <f>VLOOKUP(A22,'Master List Resources&amp;Referrals'!A:K,6,FALSE)</f>
        <v>0</v>
      </c>
      <c r="G22" s="96">
        <f>VLOOKUP(A22,'Master List Resources&amp;Referrals'!A:K,7,FALSE)</f>
        <v>0</v>
      </c>
      <c r="H22" s="97" t="str">
        <f>VLOOKUP(A22,'Master List Resources&amp;Referrals'!A:K,8,FALSE)</f>
        <v>(313) 450-4500
(866) 462-6730
TTY: (800) 649-3777</v>
      </c>
      <c r="I22" s="96" t="str">
        <f>VLOOKUP(A22,'Master List Resources&amp;Referrals'!A:K,9,FALSE)</f>
        <v>info@lbscares.org</v>
      </c>
      <c r="J22" s="96" t="str">
        <f>VLOOKUP(A22,'Master List Resources&amp;Referrals'!A:K,10,FALSE)</f>
        <v>https://www.lbscares.org/</v>
      </c>
      <c r="K22" s="96" t="str">
        <f>VLOOKUP(A22,'Master List Resources&amp;Referrals'!A:K,11,FALSE)</f>
        <v>Child &amp; Family Services, Infant Mental Health, The Gathering Place Clubhouse (PSR), Assertive Community Treatment(ACT), Adult and Children Services, Primary Care Center</v>
      </c>
      <c r="L22" s="6"/>
      <c r="M22" s="6"/>
    </row>
    <row r="23" spans="1:13" ht="155" x14ac:dyDescent="0.35">
      <c r="A23" s="117" t="s">
        <v>437</v>
      </c>
      <c r="B23" s="96" t="str">
        <f>VLOOKUP(A23,'Master List Resources&amp;Referrals'!A:K,2,FALSE)</f>
        <v>Multiple services for children and teens with hair loss. Including wigs for NO CHARGE. 
They accept hair donations of 10" or more (see website for full requirements) and there are Registered Salons where you can make sure your hair is properly collected for donation.</v>
      </c>
      <c r="C23" s="96" t="str">
        <f>VLOOKUP(A23,'Master List Resources&amp;Referrals'!A:K,3,FALSE)</f>
        <v>30130 Harper Ave</v>
      </c>
      <c r="D23" s="96">
        <f>VLOOKUP(A23,'Master List Resources&amp;Referrals'!A:K,4,FALSE)</f>
        <v>0</v>
      </c>
      <c r="E23" s="96" t="str">
        <f>VLOOKUP(A23,'Master List Resources&amp;Referrals'!A:K,5,FALSE)</f>
        <v>St. Cair Shores</v>
      </c>
      <c r="F23" s="96" t="str">
        <f>VLOOKUP(A23,'Master List Resources&amp;Referrals'!A:K,6,FALSE)</f>
        <v>MI</v>
      </c>
      <c r="G23" s="96" t="str">
        <f>VLOOKUP(A23,'Master List Resources&amp;Referrals'!A:K,7,FALSE)</f>
        <v>48082</v>
      </c>
      <c r="H23" s="97" t="str">
        <f>VLOOKUP(A23,'Master List Resources&amp;Referrals'!A:K,8,FALSE)</f>
        <v>(586) 772-6656</v>
      </c>
      <c r="I23" s="96" t="str">
        <f>VLOOKUP(A23,'Master List Resources&amp;Referrals'!A:K,9,FALSE)</f>
        <v>maggie@wigs4kids.org</v>
      </c>
      <c r="J23" s="96" t="str">
        <f>VLOOKUP(A23,'Master List Resources&amp;Referrals'!A:K,10,FALSE)</f>
        <v>https://www.wigs4kids.org/</v>
      </c>
      <c r="K23" s="96" t="str">
        <f>VLOOKUP(A23,'Master List Resources&amp;Referrals'!A:K,11,FALSE)</f>
        <v>"Helping the self-esteem of children" Participants are provided with wigs and hair hats based on their needs. After an initial consultation, each child receives a customized, cut and styled wig. They also receive a kit and follow up visits to maintain and care for their wig and hair hat.
They now have a Wellness Center that includes Makeup &amp; Skin Care for Self-Image, Fitness &amp; Chair Massage, Counseling, Enchanted Tea Room, Nutrition, Angel Memory Garden, Nail Services, and VR 4 Kids Program. They are also lobbying to get health insurance to cover the cost of wigs for children.</v>
      </c>
      <c r="L23" s="6"/>
      <c r="M23" s="6"/>
    </row>
    <row r="24" spans="1:13" ht="62" x14ac:dyDescent="0.35">
      <c r="A24" s="98" t="s">
        <v>446</v>
      </c>
      <c r="B24" s="96" t="str">
        <f>VLOOKUP(A24,'Master List Resources&amp;Referrals'!A:K,2,FALSE)</f>
        <v>Works to fulfill a wish of children aged 3-17 with a critical illness (doesn't need to be terminal)</v>
      </c>
      <c r="C24" s="96">
        <f>VLOOKUP(A24,'Master List Resources&amp;Referrals'!A:K,3,FALSE)</f>
        <v>0</v>
      </c>
      <c r="D24" s="96">
        <f>VLOOKUP(A24,'Master List Resources&amp;Referrals'!A:K,4,FALSE)</f>
        <v>0</v>
      </c>
      <c r="E24" s="96">
        <f>VLOOKUP(A24,'Master List Resources&amp;Referrals'!A:K,5,FALSE)</f>
        <v>0</v>
      </c>
      <c r="F24" s="96">
        <f>VLOOKUP(A24,'Master List Resources&amp;Referrals'!A:K,6,FALSE)</f>
        <v>0</v>
      </c>
      <c r="G24" s="96">
        <f>VLOOKUP(A24,'Master List Resources&amp;Referrals'!A:K,7,FALSE)</f>
        <v>0</v>
      </c>
      <c r="H24" s="97">
        <f>VLOOKUP(A24,'Master List Resources&amp;Referrals'!A:K,8,FALSE)</f>
        <v>0</v>
      </c>
      <c r="I24" s="96">
        <f>VLOOKUP(A24,'Master List Resources&amp;Referrals'!A:K,9,FALSE)</f>
        <v>0</v>
      </c>
      <c r="J24" s="96" t="str">
        <f>VLOOKUP(A24,'Master List Resources&amp;Referrals'!A:K,10,FALSE)</f>
        <v>https://www.wish.org/</v>
      </c>
      <c r="K24" s="96" t="str">
        <f>VLOOKUP(A24,'Master List Resources&amp;Referrals'!A:K,11,FALSE)</f>
        <v>Family members or medical professionals with detailed knowledge of the child's condition can refer a child to have their wish fulfilled, once in their lifetime. Meant to be something that will bring them joy during their life-threating illness.</v>
      </c>
      <c r="L24" s="6"/>
      <c r="M24" s="6"/>
    </row>
    <row r="25" spans="1:13" ht="46.5" x14ac:dyDescent="0.35">
      <c r="A25" s="95" t="s">
        <v>460</v>
      </c>
      <c r="B25" s="96" t="str">
        <f>VLOOKUP(A25,'Master List Resources&amp;Referrals'!A:K,2,FALSE)</f>
        <v>Mental Health Screening and searchable mental health resources and providers list</v>
      </c>
      <c r="C25" s="96" t="str">
        <f>VLOOKUP(A25,'Master List Resources&amp;Referrals'!A:K,3,FALSE)</f>
        <v>500 Montgomery Street</v>
      </c>
      <c r="D25" s="96" t="str">
        <f>VLOOKUP(A25,'Master List Resources&amp;Referrals'!A:K,4,FALSE)</f>
        <v>Suite 820</v>
      </c>
      <c r="E25" s="96" t="str">
        <f>VLOOKUP(A25,'Master List Resources&amp;Referrals'!A:K,5,FALSE)</f>
        <v>Alexandria</v>
      </c>
      <c r="F25" s="96" t="str">
        <f>VLOOKUP(A25,'Master List Resources&amp;Referrals'!A:K,6,FALSE)</f>
        <v>VA</v>
      </c>
      <c r="G25" s="96">
        <f>VLOOKUP(A25,'Master List Resources&amp;Referrals'!A:K,7,FALSE)</f>
        <v>22314</v>
      </c>
      <c r="H25" s="97" t="str">
        <f>VLOOKUP(A25,'Master List Resources&amp;Referrals'!A:K,8,FALSE)</f>
        <v>(703) 684-7722
(800) 969-6642</v>
      </c>
      <c r="I25" s="96">
        <f>VLOOKUP(A25,'Master List Resources&amp;Referrals'!A:K,9,FALSE)</f>
        <v>0</v>
      </c>
      <c r="J25" s="96" t="str">
        <f>VLOOKUP(A25,'Master List Resources&amp;Referrals'!A:K,10,FALSE)</f>
        <v>https://screening.mhanational.org/screening-tools</v>
      </c>
      <c r="K25" s="96" t="str">
        <f>VLOOKUP(A25,'Master List Resources&amp;Referrals'!A:K,11,FALSE)</f>
        <v>Online mental health screening</v>
      </c>
      <c r="L25" s="6"/>
      <c r="M25" s="6"/>
    </row>
    <row r="26" spans="1:13" ht="31" x14ac:dyDescent="0.35">
      <c r="A26" s="98" t="s">
        <v>498</v>
      </c>
      <c r="B26" s="96" t="str">
        <f>VLOOKUP(A26,'Master List Resources&amp;Referrals'!A:K,2,FALSE)</f>
        <v>Grief Support Listing PDF (our listed address is the old one)</v>
      </c>
      <c r="C26" s="96">
        <f>VLOOKUP(A26,'Master List Resources&amp;Referrals'!A:K,3,FALSE)</f>
        <v>0</v>
      </c>
      <c r="D26" s="96">
        <f>VLOOKUP(A26,'Master List Resources&amp;Referrals'!A:K,4,FALSE)</f>
        <v>0</v>
      </c>
      <c r="E26" s="96">
        <f>VLOOKUP(A26,'Master List Resources&amp;Referrals'!A:K,5,FALSE)</f>
        <v>0</v>
      </c>
      <c r="F26" s="96">
        <f>VLOOKUP(A26,'Master List Resources&amp;Referrals'!A:K,6,FALSE)</f>
        <v>0</v>
      </c>
      <c r="G26" s="96">
        <f>VLOOKUP(A26,'Master List Resources&amp;Referrals'!A:K,7,FALSE)</f>
        <v>0</v>
      </c>
      <c r="H26" s="97">
        <f>VLOOKUP(A26,'Master List Resources&amp;Referrals'!A:K,8,FALSE)</f>
        <v>0</v>
      </c>
      <c r="I26" s="96">
        <f>VLOOKUP(A26,'Master List Resources&amp;Referrals'!A:K,9,FALSE)</f>
        <v>0</v>
      </c>
      <c r="J26" s="96" t="str">
        <f>VLOOKUP(A26,'Master List Resources&amp;Referrals'!A:K,10,FALSE)</f>
        <v>https://bit.ly/2SdRVwv</v>
      </c>
      <c r="K26" s="96" t="str">
        <f>VLOOKUP(A26,'Master List Resources&amp;Referrals'!A:K,11,FALSE)</f>
        <v>PDF created by the State that lists Michigan agencies and facilities that providing grief support services, listed by County</v>
      </c>
      <c r="L26" s="6"/>
      <c r="M26" s="6"/>
    </row>
    <row r="27" spans="1:13" ht="46.5" x14ac:dyDescent="0.35">
      <c r="A27" s="98" t="s">
        <v>547</v>
      </c>
      <c r="B27" s="96" t="str">
        <f>VLOOKUP(A27,'Master List Resources&amp;Referrals'!A:K,2,FALSE)</f>
        <v>Helps schools support grieving students</v>
      </c>
      <c r="C27" s="96" t="str">
        <f>VLOOKUP(A27,'Master List Resources&amp;Referrals'!A:K,3,FALSE)</f>
        <v>Children’s Hospital Los Angeles
Mailstop #53</v>
      </c>
      <c r="D27" s="96" t="str">
        <f>VLOOKUP(A27,'Master List Resources&amp;Referrals'!A:K,4,FALSE)</f>
        <v>4650 Sunset Blvd.</v>
      </c>
      <c r="E27" s="96" t="str">
        <f>VLOOKUP(A27,'Master List Resources&amp;Referrals'!A:K,5,FALSE)</f>
        <v>Los Angeles</v>
      </c>
      <c r="F27" s="96" t="str">
        <f>VLOOKUP(A27,'Master List Resources&amp;Referrals'!A:K,6,FALSE)</f>
        <v>CA</v>
      </c>
      <c r="G27" s="96">
        <f>VLOOKUP(A27,'Master List Resources&amp;Referrals'!A:K,7,FALSE)</f>
        <v>90027</v>
      </c>
      <c r="H27" s="97" t="str">
        <f>VLOOKUP(A27,'Master List Resources&amp;Referrals'!A:K,8,FALSE)</f>
        <v>877-53-NCSCB
877-536-2722</v>
      </c>
      <c r="I27" s="96" t="str">
        <f>VLOOKUP(A27,'Master List Resources&amp;Referrals'!A:K,9,FALSE)</f>
        <v>info@schoolcrisiscenter.org</v>
      </c>
      <c r="J27" s="96" t="str">
        <f>VLOOKUP(A27,'Master List Resources&amp;Referrals'!A:K,10,FALSE)</f>
        <v>https://www.schoolcrisiscenter.org/</v>
      </c>
      <c r="K27" s="96">
        <f>VLOOKUP(A27,'Master List Resources&amp;Referrals'!A:K,11,FALSE)</f>
        <v>0</v>
      </c>
      <c r="L27" s="6"/>
      <c r="M27" s="6"/>
    </row>
    <row r="28" spans="1:13" ht="62" x14ac:dyDescent="0.35">
      <c r="A28" s="98" t="s">
        <v>557</v>
      </c>
      <c r="B28" s="96" t="str">
        <f>VLOOKUP(A28,'Master List Resources&amp;Referrals'!A:K,2,FALSE)</f>
        <v>Mental Health Conditions: Information and Resources</v>
      </c>
      <c r="C28" s="96" t="str">
        <f>VLOOKUP(A28,'Master List Resources&amp;Referrals'!A:K,3,FALSE)</f>
        <v>6001 Executive Boulevard</v>
      </c>
      <c r="D28" s="96" t="str">
        <f>VLOOKUP(A28,'Master List Resources&amp;Referrals'!A:K,4,FALSE)</f>
        <v>Room 6200, MSC 9663</v>
      </c>
      <c r="E28" s="96" t="str">
        <f>VLOOKUP(A28,'Master List Resources&amp;Referrals'!A:K,5,FALSE)</f>
        <v>Bethesda</v>
      </c>
      <c r="F28" s="96" t="str">
        <f>VLOOKUP(A28,'Master List Resources&amp;Referrals'!A:K,6,FALSE)</f>
        <v>MD</v>
      </c>
      <c r="G28" s="96" t="str">
        <f>VLOOKUP(A28,'Master List Resources&amp;Referrals'!A:K,7,FALSE)</f>
        <v>20892-9663</v>
      </c>
      <c r="H28" s="97" t="str">
        <f>VLOOKUP(A28,'Master List Resources&amp;Referrals'!A:K,8,FALSE)</f>
        <v>301-443-4513
866-615-NIMH(6464)
TTY: 301-443-8431
TTY: 866-415-8051</v>
      </c>
      <c r="I28" s="96" t="str">
        <f>VLOOKUP(A28,'Master List Resources&amp;Referrals'!A:K,9,FALSE)</f>
        <v>nimhinfo@nih.gov</v>
      </c>
      <c r="J28" s="96" t="str">
        <f>VLOOKUP(A28,'Master List Resources&amp;Referrals'!A:K,10,FALSE)</f>
        <v>https://www.nimh.nih.gov/</v>
      </c>
      <c r="K28" s="96" t="str">
        <f>VLOOKUP(A28,'Master List Resources&amp;Referrals'!A:K,11,FALSE)</f>
        <v>Mental Health articles, information, finding treatment, studies, science updates, brochures and publications.</v>
      </c>
      <c r="L28" s="6"/>
      <c r="M28" s="6"/>
    </row>
    <row r="29" spans="1:13" ht="62" x14ac:dyDescent="0.35">
      <c r="A29" s="95" t="s">
        <v>591</v>
      </c>
      <c r="B29" s="96" t="str">
        <f>VLOOKUP(A29,'Master List Resources&amp;Referrals'!A:K,2,FALSE)</f>
        <v>Mental Health Services, Eating disorder treatment, Face to Face, Intensive Crisis Stabilization, outpatient, ages 3 and up</v>
      </c>
      <c r="C29" s="96" t="str">
        <f>VLOOKUP(A29,'Master List Resources&amp;Referrals'!A:K,3,FALSE)</f>
        <v>Multiple Locations</v>
      </c>
      <c r="D29" s="96">
        <f>VLOOKUP(A29,'Master List Resources&amp;Referrals'!A:K,4,FALSE)</f>
        <v>0</v>
      </c>
      <c r="E29" s="96">
        <f>VLOOKUP(A29,'Master List Resources&amp;Referrals'!A:K,5,FALSE)</f>
        <v>0</v>
      </c>
      <c r="F29" s="96">
        <f>VLOOKUP(A29,'Master List Resources&amp;Referrals'!A:K,6,FALSE)</f>
        <v>0</v>
      </c>
      <c r="G29" s="96">
        <f>VLOOKUP(A29,'Master List Resources&amp;Referrals'!A:K,7,FALSE)</f>
        <v>0</v>
      </c>
      <c r="H29" s="97" t="str">
        <f>VLOOKUP(A29,'Master List Resources&amp;Referrals'!A:K,8,FALSE)</f>
        <v>24/7 Emergency: 
(877) 800-1650
Non-emergency: 
(800) 395-3223</v>
      </c>
      <c r="I29" s="96">
        <f>VLOOKUP(A29,'Master List Resources&amp;Referrals'!A:K,9,FALSE)</f>
        <v>0</v>
      </c>
      <c r="J29" s="96" t="str">
        <f>VLOOKUP(A29,'Master List Resources&amp;Referrals'!A:K,10,FALSE)</f>
        <v>https://newoakland.org/</v>
      </c>
      <c r="K29" s="96" t="str">
        <f>VLOOKUP(A29,'Master List Resources&amp;Referrals'!A:K,11,FALSE)</f>
        <v xml:space="preserve">FACE to FACE: 24 hour partial hospital program for therapy, Crisis: for individuals who would meet th criteria for psychiatric hospital admissions who could be stabilized using less restrictive treatments, Mental Health treatment, Medication, </v>
      </c>
      <c r="L29" s="6"/>
      <c r="M29" s="6"/>
    </row>
    <row r="30" spans="1:13" ht="31" x14ac:dyDescent="0.35">
      <c r="A30" s="98" t="s">
        <v>596</v>
      </c>
      <c r="B30" s="96" t="str">
        <f>VLOOKUP(A30,'Master List Resources&amp;Referrals'!A:K,2,FALSE)</f>
        <v>Downloadable Resources for families of grieving children</v>
      </c>
      <c r="C30" s="96">
        <f>VLOOKUP(A30,'Master List Resources&amp;Referrals'!A:K,3,FALSE)</f>
        <v>0</v>
      </c>
      <c r="D30" s="96">
        <f>VLOOKUP(A30,'Master List Resources&amp;Referrals'!A:K,4,FALSE)</f>
        <v>0</v>
      </c>
      <c r="E30" s="96">
        <f>VLOOKUP(A30,'Master List Resources&amp;Referrals'!A:K,5,FALSE)</f>
        <v>0</v>
      </c>
      <c r="F30" s="96">
        <f>VLOOKUP(A30,'Master List Resources&amp;Referrals'!A:K,6,FALSE)</f>
        <v>0</v>
      </c>
      <c r="G30" s="96">
        <f>VLOOKUP(A30,'Master List Resources&amp;Referrals'!A:K,7,FALSE)</f>
        <v>0</v>
      </c>
      <c r="H30" s="97">
        <f>VLOOKUP(A30,'Master List Resources&amp;Referrals'!A:K,8,FALSE)</f>
        <v>0</v>
      </c>
      <c r="I30" s="96">
        <f>VLOOKUP(A30,'Master List Resources&amp;Referrals'!A:K,9,FALSE)</f>
        <v>0</v>
      </c>
      <c r="J30" s="96" t="str">
        <f>VLOOKUP(A30,'Master List Resources&amp;Referrals'!A:K,10,FALSE)</f>
        <v>http://www.AChildinGrief.com</v>
      </c>
      <c r="K30" s="96" t="str">
        <f>VLOOKUP(A30,'Master List Resources&amp;Referrals'!A:K,11,FALSE)</f>
        <v xml:space="preserve">https://www.newyorklife.com/foundation/bereavement-support
</v>
      </c>
      <c r="L30" s="6"/>
      <c r="M30" s="6"/>
    </row>
    <row r="31" spans="1:13" ht="46.5" x14ac:dyDescent="0.35">
      <c r="A31" s="98" t="s">
        <v>606</v>
      </c>
      <c r="B31" s="96" t="str">
        <f>VLOOKUP(A31,'Master List Resources&amp;Referrals'!A:K,2,FALSE)</f>
        <v>Youth Assistance/Court Diversion, Support Services, Mental Health</v>
      </c>
      <c r="C31" s="96" t="str">
        <f>VLOOKUP(A31,'Master List Resources&amp;Referrals'!A:K,3,FALSE)</f>
        <v>Northville Community Center
303 W. Main Street</v>
      </c>
      <c r="D31" s="96">
        <f>VLOOKUP(A31,'Master List Resources&amp;Referrals'!A:K,4,FALSE)</f>
        <v>0</v>
      </c>
      <c r="E31" s="96" t="str">
        <f>VLOOKUP(A31,'Master List Resources&amp;Referrals'!A:K,5,FALSE)</f>
        <v>Northville</v>
      </c>
      <c r="F31" s="96" t="str">
        <f>VLOOKUP(A31,'Master List Resources&amp;Referrals'!A:K,6,FALSE)</f>
        <v>MI</v>
      </c>
      <c r="G31" s="96">
        <f>VLOOKUP(A31,'Master List Resources&amp;Referrals'!A:K,7,FALSE)</f>
        <v>48167</v>
      </c>
      <c r="H31" s="97" t="str">
        <f>VLOOKUP(A31,'Master List Resources&amp;Referrals'!A:K,8,FALSE)</f>
        <v>248-348-5800</v>
      </c>
      <c r="I31" s="96" t="str">
        <f>VLOOKUP(A31,'Master List Resources&amp;Referrals'!A:K,9,FALSE)</f>
        <v>youthnetwork@twp.northville.mi.us</v>
      </c>
      <c r="J31" s="96" t="str">
        <f>VLOOKUP(A31,'Master List Resources&amp;Referrals'!A:K,10,FALSE)</f>
        <v>https://www.twp.northville.mi.us/services/northville-youth-network</v>
      </c>
      <c r="K31" s="96" t="str">
        <f>VLOOKUP(A31,'Master List Resources&amp;Referrals'!A:K,11,FALSE)</f>
        <v>Northville Youth Network services are available to families who reside in the City of Northville, the Charter Township of Northville and the Northville Public School District.</v>
      </c>
      <c r="L31" s="6"/>
      <c r="M31" s="6"/>
    </row>
    <row r="32" spans="1:13" ht="93" x14ac:dyDescent="0.35">
      <c r="A32" s="98" t="s">
        <v>613</v>
      </c>
      <c r="B32" s="96" t="str">
        <f>VLOOKUP(A32,'Master List Resources&amp;Referrals'!A:K,2,FALSE)</f>
        <v>Confidentially report school or student safety concerns.
Online toolkits for staff, students, parents about abuse, suicide prevention, bullying, etc.</v>
      </c>
      <c r="C32" s="96">
        <f>VLOOKUP(A32,'Master List Resources&amp;Referrals'!A:K,3,FALSE)</f>
        <v>0</v>
      </c>
      <c r="D32" s="96">
        <f>VLOOKUP(A32,'Master List Resources&amp;Referrals'!A:K,4,FALSE)</f>
        <v>0</v>
      </c>
      <c r="E32" s="96">
        <f>VLOOKUP(A32,'Master List Resources&amp;Referrals'!A:K,5,FALSE)</f>
        <v>0</v>
      </c>
      <c r="F32" s="96">
        <f>VLOOKUP(A32,'Master List Resources&amp;Referrals'!A:K,6,FALSE)</f>
        <v>0</v>
      </c>
      <c r="G32" s="96">
        <f>VLOOKUP(A32,'Master List Resources&amp;Referrals'!A:K,7,FALSE)</f>
        <v>0</v>
      </c>
      <c r="H32" s="97" t="str">
        <f>VLOOKUP(A32,'Master List Resources&amp;Referrals'!A:K,8,FALSE)</f>
        <v>Text: OK2SAY (652729)
Call: 8-555-OK2SAY
(855-565-2729)
+ Mobile Apps</v>
      </c>
      <c r="I32" s="96" t="str">
        <f>VLOOKUP(A32,'Master List Resources&amp;Referrals'!A:K,9,FALSE)</f>
        <v>OK2SAY@mi.gov</v>
      </c>
      <c r="J32" s="96" t="str">
        <f>VLOOKUP(A32,'Master List Resources&amp;Referrals'!A:K,10,FALSE)</f>
        <v>https://www.michigan.gov/ok2say
https://ok2say.state.mi.us/ &lt;-- Online form</v>
      </c>
      <c r="K32" s="96" t="str">
        <f>VLOOKUP(A32,'Master List Resources&amp;Referrals'!A:K,11,FALSE)</f>
        <v>Anyone can report tips confidentially on criminal activities or potential harm directed at students, school employees, or schools.
Tips can be submitted 24 hours a day, 7 days a week. Phone call, Text, Email, Mobile apps (App Store and Google Play), or report directly through the website.</v>
      </c>
      <c r="L32" s="6"/>
      <c r="M32" s="6"/>
    </row>
    <row r="33" spans="1:13" ht="62" x14ac:dyDescent="0.35">
      <c r="A33" s="114" t="s">
        <v>673</v>
      </c>
      <c r="B33" s="96" t="str">
        <f>VLOOKUP(A33,'Master List Resources&amp;Referrals'!A:K,2,FALSE)</f>
        <v>Mental Health, Therapy/Help Finder, Virtual Magazine</v>
      </c>
      <c r="C33" s="96">
        <f>VLOOKUP(A33,'Master List Resources&amp;Referrals'!A:K,3,FALSE)</f>
        <v>0</v>
      </c>
      <c r="D33" s="96">
        <f>VLOOKUP(A33,'Master List Resources&amp;Referrals'!A:K,4,FALSE)</f>
        <v>0</v>
      </c>
      <c r="E33" s="96">
        <f>VLOOKUP(A33,'Master List Resources&amp;Referrals'!A:K,5,FALSE)</f>
        <v>0</v>
      </c>
      <c r="F33" s="96">
        <f>VLOOKUP(A33,'Master List Resources&amp;Referrals'!A:K,6,FALSE)</f>
        <v>0</v>
      </c>
      <c r="G33" s="96">
        <f>VLOOKUP(A33,'Master List Resources&amp;Referrals'!A:K,7,FALSE)</f>
        <v>0</v>
      </c>
      <c r="H33" s="97">
        <f>VLOOKUP(A33,'Master List Resources&amp;Referrals'!A:K,8,FALSE)</f>
        <v>0</v>
      </c>
      <c r="I33" s="96">
        <f>VLOOKUP(A33,'Master List Resources&amp;Referrals'!A:K,9,FALSE)</f>
        <v>0</v>
      </c>
      <c r="J33" s="96" t="str">
        <f>VLOOKUP(A33,'Master List Resources&amp;Referrals'!A:K,10,FALSE)</f>
        <v>https://www.psychologytoday.com/us</v>
      </c>
      <c r="K33" s="96" t="str">
        <f>VLOOKUP(A33,'Master List Resources&amp;Referrals'!A:K,11,FALSE)</f>
        <v>Psychology Today's website has a free search option for help by category of need and location with many filters including finding a therapist of your same religion, culture, language, etc in addition to having their Magazine Articles available online.</v>
      </c>
      <c r="L33" s="6"/>
      <c r="M33" s="6"/>
    </row>
    <row r="34" spans="1:13" ht="108.5" x14ac:dyDescent="0.35">
      <c r="A34" s="117" t="s">
        <v>690</v>
      </c>
      <c r="B34" s="96" t="str">
        <f>VLOOKUP(A34,'Master List Resources&amp;Referrals'!A:K,2,FALSE)</f>
        <v>Integrative Mental Health services for adults and adolescents ages 12+. Locations in Plymouth, Northville, Ann Arbor, and Farmington</v>
      </c>
      <c r="C34" s="96">
        <f>VLOOKUP(A34,'Master List Resources&amp;Referrals'!A:K,3,FALSE)</f>
        <v>0</v>
      </c>
      <c r="D34" s="96">
        <f>VLOOKUP(A34,'Master List Resources&amp;Referrals'!A:K,4,FALSE)</f>
        <v>0</v>
      </c>
      <c r="E34" s="96">
        <f>VLOOKUP(A34,'Master List Resources&amp;Referrals'!A:K,5,FALSE)</f>
        <v>0</v>
      </c>
      <c r="F34" s="96">
        <f>VLOOKUP(A34,'Master List Resources&amp;Referrals'!A:K,6,FALSE)</f>
        <v>0</v>
      </c>
      <c r="G34" s="96">
        <f>VLOOKUP(A34,'Master List Resources&amp;Referrals'!A:K,7,FALSE)</f>
        <v>0</v>
      </c>
      <c r="H34" s="97">
        <f>VLOOKUP(A34,'Master List Resources&amp;Referrals'!A:K,8,FALSE)</f>
        <v>7345318563</v>
      </c>
      <c r="I34" s="96" t="str">
        <f>VLOOKUP(A34,'Master List Resources&amp;Referrals'!A:K,9,FALSE)</f>
        <v>info@resetbrainandbody.com</v>
      </c>
      <c r="J34" s="96" t="str">
        <f>VLOOKUP(A34,'Master List Resources&amp;Referrals'!A:K,10,FALSE)</f>
        <v>https://www.resetbrainandbody.com/</v>
      </c>
      <c r="K34" s="96" t="str">
        <f>VLOOKUP(A34,'Master List Resources&amp;Referrals'!A:K,11,FALSE)</f>
        <v>Our elevated approach integrates mind and body, creating pathways to healing that conventional therapy often misses. Our team of 35+ specialized clinicians brings tools that address not just what you think, but how you feel in your body—unlocking the deep-seated patterns keeping you stuck.
Somatic therapy, mindfulness-based CBT, creative expression, trauma and deep healing therapy, and foundational wellness</v>
      </c>
      <c r="L34" s="6"/>
      <c r="M34" s="6"/>
    </row>
    <row r="35" spans="1:13" ht="139.5" x14ac:dyDescent="0.35">
      <c r="A35" s="114" t="s">
        <v>695</v>
      </c>
      <c r="B35" s="96" t="str">
        <f>VLOOKUP(A35,'Master List Resources&amp;Referrals'!A:K,2,FALSE)</f>
        <v>Mentaly Health/Therapy ages 14 and up - Virtual - Takes Insurance. Podcast and Resources are also on the website.</v>
      </c>
      <c r="C35" s="96">
        <f>VLOOKUP(A35,'Master List Resources&amp;Referrals'!A:K,3,FALSE)</f>
        <v>0</v>
      </c>
      <c r="D35" s="96">
        <f>VLOOKUP(A35,'Master List Resources&amp;Referrals'!A:K,4,FALSE)</f>
        <v>0</v>
      </c>
      <c r="E35" s="96" t="str">
        <f>VLOOKUP(A35,'Master List Resources&amp;Referrals'!A:K,5,FALSE)</f>
        <v>Livonia</v>
      </c>
      <c r="F35" s="96" t="str">
        <f>VLOOKUP(A35,'Master List Resources&amp;Referrals'!A:K,6,FALSE)</f>
        <v>MI</v>
      </c>
      <c r="G35" s="96">
        <f>VLOOKUP(A35,'Master List Resources&amp;Referrals'!A:K,7,FALSE)</f>
        <v>0</v>
      </c>
      <c r="H35" s="97">
        <f>VLOOKUP(A35,'Master List Resources&amp;Referrals'!A:K,8,FALSE)</f>
        <v>2486070002</v>
      </c>
      <c r="I35" s="96" t="str">
        <f>VLOOKUP(A35,'Master List Resources&amp;Referrals'!A:K,9,FALSE)</f>
        <v>rick@resilientheartmi.com</v>
      </c>
      <c r="J35" s="96" t="str">
        <f>VLOOKUP(A35,'Master List Resources&amp;Referrals'!A:K,10,FALSE)</f>
        <v xml:space="preserve">https://www.resilientheartmi.com/ </v>
      </c>
      <c r="K35" s="96" t="str">
        <f>VLOOKUP(A35,'Master List Resources&amp;Referrals'!A:K,11,FALSE)</f>
        <v>Specialty Areas include: Grief &amp; Loss (prolonged grief, anticipatory grief, suicide &amp; overdose, traumatic loss, death of child/spouse/parent/sibling, stillbirth &amp; miscarriage; Infertility, Non-death losses such as divorce, estrangement, foster/adoption, job loss, etc.), Depression &amp; Anxiety, Shape &amp; Low Self Esteem, Difficult Life Transitions, Professional Burnout, ADHD. Primarily virtual at the moment. Limited in-person requests in Livonia.
https://www.psychologytoday.com/us/therapists/rick-guttersohn-livonia-mi/944461</v>
      </c>
      <c r="L35" s="6"/>
      <c r="M35" s="6"/>
    </row>
    <row r="36" spans="1:13" ht="77.5" x14ac:dyDescent="0.35">
      <c r="A36" s="95" t="s">
        <v>700</v>
      </c>
      <c r="B36" s="96" t="str">
        <f>VLOOKUP(A36,'Master List Resources&amp;Referrals'!A:K,2,FALSE)</f>
        <v>Adult and Adolescent Intensive Outpatient, Partial Hospitalization, Therapy, Psychiatric Services, Adult ADHD/ADD Evaluations, Detoxification &amp; Recovery</v>
      </c>
      <c r="C36" s="96" t="str">
        <f>VLOOKUP(A36,'Master List Resources&amp;Referrals'!A:K,3,FALSE)</f>
        <v>Multiple Locations</v>
      </c>
      <c r="D36" s="96">
        <f>VLOOKUP(A36,'Master List Resources&amp;Referrals'!A:K,4,FALSE)</f>
        <v>0</v>
      </c>
      <c r="E36" s="96">
        <f>VLOOKUP(A36,'Master List Resources&amp;Referrals'!A:K,5,FALSE)</f>
        <v>0</v>
      </c>
      <c r="F36" s="96" t="str">
        <f>VLOOKUP(A36,'Master List Resources&amp;Referrals'!A:K,6,FALSE)</f>
        <v>MI</v>
      </c>
      <c r="G36" s="96">
        <f>VLOOKUP(A36,'Master List Resources&amp;Referrals'!A:K,7,FALSE)</f>
        <v>48083</v>
      </c>
      <c r="H36" s="97" t="str">
        <f>VLOOKUP(A36,'Master List Resources&amp;Referrals'!A:K,8,FALSE)</f>
        <v>Troy: 
(248) 585-3239
West Bloomfield: (248) 702-6132</v>
      </c>
      <c r="I36" s="96">
        <f>VLOOKUP(A36,'Master List Resources&amp;Referrals'!A:K,9,FALSE)</f>
        <v>0</v>
      </c>
      <c r="J36" s="96" t="str">
        <f>VLOOKUP(A36,'Master List Resources&amp;Referrals'!A:K,10,FALSE)</f>
        <v>https://www.riversbendpc.com/</v>
      </c>
      <c r="K36" s="96" t="str">
        <f>VLOOKUP(A36,'Master List Resources&amp;Referrals'!A:K,11,FALSE)</f>
        <v>Our licensed therapists are trained to guide individuals through the therapeutic process while providing a safe and comfortable space to share. Our clinical team consists of professionals in social work, psychology, counseling, psychiatry, nursing, and substance use.</v>
      </c>
      <c r="L36" s="6"/>
      <c r="M36" s="6"/>
    </row>
    <row r="37" spans="1:13" ht="62" x14ac:dyDescent="0.35">
      <c r="A37" s="95" t="s">
        <v>705</v>
      </c>
      <c r="B37" s="96" t="str">
        <f>VLOOKUP(A37,'Master List Resources&amp;Referrals'!A:K,2,FALSE)</f>
        <v>Research-Based, Girl-specific program that can be used in schools for grades 5-12 to build skills and confidence.</v>
      </c>
      <c r="C37" s="96" t="str">
        <f>VLOOKUP(A37,'Master List Resources&amp;Referrals'!A:K,3,FALSE)</f>
        <v>1335 Dublin Rd</v>
      </c>
      <c r="D37" s="96" t="str">
        <f>VLOOKUP(A37,'Master List Resources&amp;Referrals'!A:K,4,FALSE)</f>
        <v>Suite 18A</v>
      </c>
      <c r="E37" s="96" t="str">
        <f>VLOOKUP(A37,'Master List Resources&amp;Referrals'!A:K,5,FALSE)</f>
        <v>Columbus</v>
      </c>
      <c r="F37" s="96" t="str">
        <f>VLOOKUP(A37,'Master List Resources&amp;Referrals'!A:K,6,FALSE)</f>
        <v>OH</v>
      </c>
      <c r="G37" s="96">
        <f>VLOOKUP(A37,'Master List Resources&amp;Referrals'!A:K,7,FALSE)</f>
        <v>43215</v>
      </c>
      <c r="H37" s="97" t="str">
        <f>VLOOKUP(A37,'Master List Resources&amp;Referrals'!A:K,8,FALSE)</f>
        <v>(614) 488-8080</v>
      </c>
      <c r="I37" s="96" t="str">
        <f>VLOOKUP(A37,'Master List Resources&amp;Referrals'!A:K,9,FALSE)</f>
        <v>angelmensing@rulingourexperiences.com
info@rulingourexperiences.com</v>
      </c>
      <c r="J37" s="96" t="str">
        <f>VLOOKUP(A37,'Master List Resources&amp;Referrals'!A:K,10,FALSE)</f>
        <v>https://www.rulingourexperiences.com/</v>
      </c>
      <c r="K37" s="96" t="str">
        <f>VLOOKUP(A37,'Master List Resources&amp;Referrals'!A:K,11,FALSE)</f>
        <v>Ruling Our eXperiences (ROX) is the national nonprofit authority on girls. We conduct large-scale national research with girls, deliver evidence-based programs in schools nationwide and equip adults to better support and empower girls.</v>
      </c>
      <c r="L37" s="6"/>
      <c r="M37" s="6"/>
    </row>
    <row r="38" spans="1:13" ht="108.5" x14ac:dyDescent="0.35">
      <c r="A38" s="99" t="s">
        <v>734</v>
      </c>
      <c r="B38" s="96" t="str">
        <f>VLOOKUP(A38,'Master List Resources&amp;Referrals'!A:K,2,FALSE)</f>
        <v>New Moms/Postpartum Support
Counseling/Therapy
Support Groups
Mental Health Testing
Addiction
Anger Management</v>
      </c>
      <c r="C38" s="96" t="str">
        <f>VLOOKUP(A38,'Master List Resources&amp;Referrals'!A:K,3,FALSE)</f>
        <v>Plymouth Office 
41100 Plymouth Road
Brighton Office
2000 Grand River Annex</v>
      </c>
      <c r="D38" s="96" t="str">
        <f>VLOOKUP(A38,'Master List Resources&amp;Referrals'!A:K,4,FALSE)</f>
        <v xml:space="preserve">Suite 110
Suite 400
</v>
      </c>
      <c r="E38" s="96" t="str">
        <f>VLOOKUP(A38,'Master List Resources&amp;Referrals'!A:K,5,FALSE)</f>
        <v>Plymouth
Brighton</v>
      </c>
      <c r="F38" s="96" t="str">
        <f>VLOOKUP(A38,'Master List Resources&amp;Referrals'!A:K,6,FALSE)</f>
        <v>MI</v>
      </c>
      <c r="G38" s="96" t="str">
        <f>VLOOKUP(A38,'Master List Resources&amp;Referrals'!A:K,7,FALSE)</f>
        <v>48170
48114</v>
      </c>
      <c r="H38" s="97">
        <f>VLOOKUP(A38,'Master List Resources&amp;Referrals'!A:K,8,FALSE)</f>
        <v>7349271201</v>
      </c>
      <c r="I38" s="96">
        <f>VLOOKUP(A38,'Master List Resources&amp;Referrals'!A:K,9,FALSE)</f>
        <v>0</v>
      </c>
      <c r="J38" s="96" t="str">
        <f>VLOOKUP(A38,'Master List Resources&amp;Referrals'!A:K,10,FALSE)</f>
        <v>https://www.solidgroundcounseling.com</v>
      </c>
      <c r="K38" s="96" t="str">
        <f>VLOOKUP(A38,'Master List Resources&amp;Referrals'!A:K,11,FALSE)</f>
        <v>Groups: Teen Support (13-17), Anxiety Support (18-25), New Moms/Postpartum Support, First Responders, Spouses of First Responders. Individual Counseling for all ages: Grief and Loss; Parenting Skills; Sexual Integrity and Abuse; Family Dynamics; Anger Management; Addictions. Testing. Low-cost or free available with Master's Level Interns for those who do not have coverage or cannot afford the regular practitioners.</v>
      </c>
      <c r="L38" s="6"/>
      <c r="M38" s="6"/>
    </row>
    <row r="39" spans="1:13" ht="46.5" x14ac:dyDescent="0.35">
      <c r="A39" s="95" t="s">
        <v>742</v>
      </c>
      <c r="B39" s="96" t="str">
        <f>VLOOKUP(A39,'Master List Resources&amp;Referrals'!A:K,2,FALSE)</f>
        <v>Behavioral Health, Early Childhood Education, Parenting Programs</v>
      </c>
      <c r="C39" s="96" t="str">
        <f>VLOOKUP(A39,'Master List Resources&amp;Referrals'!A:K,3,FALSE)</f>
        <v>30000 Hiveley</v>
      </c>
      <c r="D39" s="96">
        <f>VLOOKUP(A39,'Master List Resources&amp;Referrals'!A:K,4,FALSE)</f>
        <v>0</v>
      </c>
      <c r="E39" s="96" t="str">
        <f>VLOOKUP(A39,'Master List Resources&amp;Referrals'!A:K,5,FALSE)</f>
        <v>Inkster</v>
      </c>
      <c r="F39" s="96" t="str">
        <f>VLOOKUP(A39,'Master List Resources&amp;Referrals'!A:K,6,FALSE)</f>
        <v>MI</v>
      </c>
      <c r="G39" s="96">
        <f>VLOOKUP(A39,'Master List Resources&amp;Referrals'!A:K,7,FALSE)</f>
        <v>48141</v>
      </c>
      <c r="H39" s="97">
        <f>VLOOKUP(A39,'Master List Resources&amp;Referrals'!A:K,8,FALSE)</f>
        <v>7347283400</v>
      </c>
      <c r="I39" s="96" t="str">
        <f>VLOOKUP(A39,'Master List Resources&amp;Referrals'!A:K,9,FALSE)</f>
        <v>starfish@sfish.org</v>
      </c>
      <c r="J39" s="96" t="str">
        <f>VLOOKUP(A39,'Master List Resources&amp;Referrals'!A:K,10,FALSE)</f>
        <v>https://www.starfishfamilyservices.org/</v>
      </c>
      <c r="K39" s="96" t="str">
        <f>VLOOKUP(A39,'Master List Resources&amp;Referrals'!A:K,11,FALSE)</f>
        <v>A champion for children and families across metro Detroit who have limited access to essential resources such as education, healthcare, and economic opportunities</v>
      </c>
      <c r="L39" s="6"/>
      <c r="M39" s="6"/>
    </row>
    <row r="40" spans="1:13" ht="62" x14ac:dyDescent="0.35">
      <c r="A40" s="95" t="s">
        <v>749</v>
      </c>
      <c r="B40" s="96" t="str">
        <f>VLOOKUP(A40,'Master List Resources&amp;Referrals'!A:K,2,FALSE)</f>
        <v>IN-PATIENT Mental Health/ Behavioral Health Hospital for Adolescents, Adults, Seniors, and those with Developmental Disabilities</v>
      </c>
      <c r="C40" s="96" t="str">
        <f>VLOOKUP(A40,'Master List Resources&amp;Referrals'!A:K,3,FALSE)</f>
        <v>15000 Gratiot Ave</v>
      </c>
      <c r="D40" s="96">
        <f>VLOOKUP(A40,'Master List Resources&amp;Referrals'!A:K,4,FALSE)</f>
        <v>0</v>
      </c>
      <c r="E40" s="96" t="str">
        <f>VLOOKUP(A40,'Master List Resources&amp;Referrals'!A:K,5,FALSE)</f>
        <v>Detroit</v>
      </c>
      <c r="F40" s="96" t="str">
        <f>VLOOKUP(A40,'Master List Resources&amp;Referrals'!A:K,6,FALSE)</f>
        <v>MI</v>
      </c>
      <c r="G40" s="96">
        <f>VLOOKUP(A40,'Master List Resources&amp;Referrals'!A:K,7,FALSE)</f>
        <v>48205</v>
      </c>
      <c r="H40" s="97" t="str">
        <f>VLOOKUP(A40,'Master List Resources&amp;Referrals'!A:K,8,FALSE)</f>
        <v>(888) 909-4977
(877) 530-5222</v>
      </c>
      <c r="I40" s="96">
        <f>VLOOKUP(A40,'Master List Resources&amp;Referrals'!A:K,9,FALSE)</f>
        <v>0</v>
      </c>
      <c r="J40" s="96" t="str">
        <f>VLOOKUP(A40,'Master List Resources&amp;Referrals'!A:K,10,FALSE)</f>
        <v>https://www.stonecrestcenter.com/</v>
      </c>
      <c r="K40" s="96">
        <f>VLOOKUP(A40,'Master List Resources&amp;Referrals'!A:K,11,FALSE)</f>
        <v>0</v>
      </c>
      <c r="L40" s="6"/>
      <c r="M40" s="6"/>
    </row>
    <row r="41" spans="1:13" ht="62" x14ac:dyDescent="0.35">
      <c r="A41" s="95" t="s">
        <v>775</v>
      </c>
      <c r="B41" s="96" t="str">
        <f>VLOOKUP(A41,'Master List Resources&amp;Referrals'!A:K,2,FALSE)</f>
        <v>Grief Resources, Podcasts, &amp; Activities for Young Children and up</v>
      </c>
      <c r="C41" s="96" t="str">
        <f>VLOOKUP(A41,'Master List Resources&amp;Referrals'!A:K,3,FALSE)</f>
        <v>PO Box 86852</v>
      </c>
      <c r="D41" s="96">
        <f>VLOOKUP(A41,'Master List Resources&amp;Referrals'!A:K,4,FALSE)</f>
        <v>0</v>
      </c>
      <c r="E41" s="96" t="str">
        <f>VLOOKUP(A41,'Master List Resources&amp;Referrals'!A:K,5,FALSE)</f>
        <v>Portland</v>
      </c>
      <c r="F41" s="96" t="str">
        <f>VLOOKUP(A41,'Master List Resources&amp;Referrals'!A:K,6,FALSE)</f>
        <v>OR</v>
      </c>
      <c r="G41" s="96" t="str">
        <f>VLOOKUP(A41,'Master List Resources&amp;Referrals'!A:K,7,FALSE)</f>
        <v>97286</v>
      </c>
      <c r="H41" s="97">
        <f>VLOOKUP(A41,'Master List Resources&amp;Referrals'!A:K,8,FALSE)</f>
        <v>5037755683</v>
      </c>
      <c r="I41" s="96" t="str">
        <f>VLOOKUP(A41,'Master List Resources&amp;Referrals'!A:K,9,FALSE)</f>
        <v>help@dougy.org</v>
      </c>
      <c r="J41" s="96" t="str">
        <f>VLOOKUP(A41,'Master List Resources&amp;Referrals'!A:K,10,FALSE)</f>
        <v>www.dougy.org</v>
      </c>
      <c r="K41" s="96" t="str">
        <f>VLOOKUP(A41,'Master List Resources&amp;Referrals'!A:K,11,FALSE)</f>
        <v>Information, education, referral and support for children and families; publishes a national directory on support programs for bereaved children. Age Groups for Resources: Younger Children (0-5), Older Children (6-12), Teens, Young Adults, Parents/Caretakers</v>
      </c>
      <c r="L41" s="6"/>
      <c r="M41" s="6"/>
    </row>
    <row r="42" spans="1:13" ht="46.5" x14ac:dyDescent="0.35">
      <c r="A42" s="95" t="s">
        <v>784</v>
      </c>
      <c r="B42" s="96" t="str">
        <f>VLOOKUP(A42,'Master List Resources&amp;Referrals'!A:K,2,FALSE)</f>
        <v>Youth suicide prevention program and mobile app</v>
      </c>
      <c r="C42" s="96" t="str">
        <f>VLOOKUP(A42,'Master List Resources&amp;Referrals'!A:K,3,FALSE)</f>
        <v>18 Volunteer Dr</v>
      </c>
      <c r="D42" s="96">
        <f>VLOOKUP(A42,'Master List Resources&amp;Referrals'!A:K,4,FALSE)</f>
        <v>0</v>
      </c>
      <c r="E42" s="96" t="str">
        <f>VLOOKUP(A42,'Master List Resources&amp;Referrals'!A:K,5,FALSE)</f>
        <v>Hendersonville</v>
      </c>
      <c r="F42" s="96" t="str">
        <f>VLOOKUP(A42,'Master List Resources&amp;Referrals'!A:K,6,FALSE)</f>
        <v>TN</v>
      </c>
      <c r="G42" s="96">
        <f>VLOOKUP(A42,'Master List Resources&amp;Referrals'!A:K,7,FALSE)</f>
        <v>37075</v>
      </c>
      <c r="H42" s="97" t="str">
        <f>VLOOKUP(A42,'Master List Resources&amp;Referrals'!A:K,8,FALSE)</f>
        <v>(615) 264-2323</v>
      </c>
      <c r="I42" s="96">
        <f>VLOOKUP(A42,'Master List Resources&amp;Referrals'!A:K,9,FALSE)</f>
        <v>0</v>
      </c>
      <c r="J42" s="96" t="str">
        <f>VLOOKUP(A42,'Master List Resources&amp;Referrals'!A:K,10,FALSE)</f>
        <v>https://jasonfoundation.com/</v>
      </c>
      <c r="K42" s="96" t="str">
        <f>VLOOKUP(A42,'Master List Resources&amp;Referrals'!A:K,11,FALSE)</f>
        <v>Youth suicide prevention - "A Friend Asks" app and B1 Pledge site - Be Aware, Be Able and Be Prepared to React. Project Hug for adults to use with their youth.</v>
      </c>
      <c r="L42" s="6"/>
      <c r="M42" s="6"/>
    </row>
    <row r="43" spans="1:13" ht="62" x14ac:dyDescent="0.35">
      <c r="A43" s="98" t="s">
        <v>817</v>
      </c>
      <c r="B43" s="96" t="str">
        <f>VLOOKUP(A43,'Master List Resources&amp;Referrals'!A:K,2,FALSE)</f>
        <v>Support to those grieving the loss of a military loved one. Adults and Children (5 year old Kindergarteners and up)</v>
      </c>
      <c r="C43" s="96">
        <f>VLOOKUP(A43,'Master List Resources&amp;Referrals'!A:K,3,FALSE)</f>
        <v>0</v>
      </c>
      <c r="D43" s="96">
        <f>VLOOKUP(A43,'Master List Resources&amp;Referrals'!A:K,4,FALSE)</f>
        <v>0</v>
      </c>
      <c r="E43" s="96">
        <f>VLOOKUP(A43,'Master List Resources&amp;Referrals'!A:K,5,FALSE)</f>
        <v>0</v>
      </c>
      <c r="F43" s="96">
        <f>VLOOKUP(A43,'Master List Resources&amp;Referrals'!A:K,6,FALSE)</f>
        <v>0</v>
      </c>
      <c r="G43" s="96">
        <f>VLOOKUP(A43,'Master List Resources&amp;Referrals'!A:K,7,FALSE)</f>
        <v>0</v>
      </c>
      <c r="H43" s="97" t="str">
        <f>VLOOKUP(A43,'Master List Resources&amp;Referrals'!A:K,8,FALSE)</f>
        <v>24/7 Survivor helpline: 
800-959-TAPS</v>
      </c>
      <c r="I43" s="96" t="str">
        <f>VLOOKUP(A43,'Master List Resources&amp;Referrals'!A:K,9,FALSE)</f>
        <v>info@taps.org
youthprograms@taps.org</v>
      </c>
      <c r="J43" s="96" t="str">
        <f>VLOOKUP(A43,'Master List Resources&amp;Referrals'!A:K,10,FALSE)</f>
        <v>https://www.taps.org/</v>
      </c>
      <c r="K43" s="96" t="str">
        <f>VLOOKUP(A43,'Master List Resources&amp;Referrals'!A:K,11,FALSE)</f>
        <v>Offers compassionate care to all those grieving the death of a military loved one. Peer-based support; casework assistance; connections to grief and trauma resources; and retreats, camps, and national/regional survivor seminars.</v>
      </c>
      <c r="L43" s="6"/>
      <c r="M43" s="6"/>
    </row>
    <row r="44" spans="1:13" ht="62" x14ac:dyDescent="0.35">
      <c r="A44" s="95" t="s">
        <v>823</v>
      </c>
      <c r="B44" s="96" t="str">
        <f>VLOOKUP(A44,'Master List Resources&amp;Referrals'!A:K,2,FALSE)</f>
        <v>Suicide Prevention for LGBTQ+ youth
Crisis Services, Peer Support, Resources for families of LGBTQ+ youth</v>
      </c>
      <c r="C44" s="96">
        <f>VLOOKUP(A44,'Master List Resources&amp;Referrals'!A:K,3,FALSE)</f>
        <v>0</v>
      </c>
      <c r="D44" s="96">
        <f>VLOOKUP(A44,'Master List Resources&amp;Referrals'!A:K,4,FALSE)</f>
        <v>0</v>
      </c>
      <c r="E44" s="96">
        <f>VLOOKUP(A44,'Master List Resources&amp;Referrals'!A:K,5,FALSE)</f>
        <v>0</v>
      </c>
      <c r="F44" s="96">
        <f>VLOOKUP(A44,'Master List Resources&amp;Referrals'!A:K,6,FALSE)</f>
        <v>0</v>
      </c>
      <c r="G44" s="96">
        <f>VLOOKUP(A44,'Master List Resources&amp;Referrals'!A:K,7,FALSE)</f>
        <v>0</v>
      </c>
      <c r="H44" s="97" t="str">
        <f>VLOOKUP(A44,'Master List Resources&amp;Referrals'!A:K,8,FALSE)</f>
        <v>(866) 488-7386</v>
      </c>
      <c r="I44" s="96">
        <f>VLOOKUP(A44,'Master List Resources&amp;Referrals'!A:K,9,FALSE)</f>
        <v>0</v>
      </c>
      <c r="J44" s="96" t="str">
        <f>VLOOKUP(A44,'Master List Resources&amp;Referrals'!A:K,10,FALSE)</f>
        <v>https://www.thetrevorproject.org/</v>
      </c>
      <c r="K44" s="96">
        <f>VLOOKUP(A44,'Master List Resources&amp;Referrals'!A:K,11,FALSE)</f>
        <v>0</v>
      </c>
      <c r="L44" s="6"/>
      <c r="M44" s="6"/>
    </row>
    <row r="45" spans="1:13" ht="62" x14ac:dyDescent="0.35">
      <c r="A45" s="98" t="s">
        <v>876</v>
      </c>
      <c r="B45" s="96" t="str">
        <f>VLOOKUP(A45,'Master List Resources&amp;Referrals'!A:K,2,FALSE)</f>
        <v>Telehealth Mental Health and Grief Therapy for Teens and Adults</v>
      </c>
      <c r="C45" s="96">
        <f>VLOOKUP(A45,'Master List Resources&amp;Referrals'!A:K,3,FALSE)</f>
        <v>0</v>
      </c>
      <c r="D45" s="96">
        <f>VLOOKUP(A45,'Master List Resources&amp;Referrals'!A:K,4,FALSE)</f>
        <v>0</v>
      </c>
      <c r="E45" s="96">
        <f>VLOOKUP(A45,'Master List Resources&amp;Referrals'!A:K,5,FALSE)</f>
        <v>0</v>
      </c>
      <c r="F45" s="96">
        <f>VLOOKUP(A45,'Master List Resources&amp;Referrals'!A:K,6,FALSE)</f>
        <v>0</v>
      </c>
      <c r="G45" s="96">
        <f>VLOOKUP(A45,'Master List Resources&amp;Referrals'!A:K,7,FALSE)</f>
        <v>0</v>
      </c>
      <c r="H45" s="97">
        <f>VLOOKUP(A45,'Master List Resources&amp;Referrals'!A:K,8,FALSE)</f>
        <v>2482668536</v>
      </c>
      <c r="I45" s="96" t="str">
        <f>VLOOKUP(A45,'Master List Resources&amp;Referrals'!A:K,9,FALSE)</f>
        <v>WayfinderPsychotherapy@gmail.com</v>
      </c>
      <c r="J45" s="96" t="str">
        <f>VLOOKUP(A45,'Master List Resources&amp;Referrals'!A:K,10,FALSE)</f>
        <v>https://www.wayfinderpsychotherapy.net/</v>
      </c>
      <c r="K45" s="96" t="str">
        <f>VLOOKUP(A45,'Master List Resources&amp;Referrals'!A:K,11,FALSE)</f>
        <v>Alexander Borrello - Clinical Mental Health Counselor. Counseling/Therapy for Teens and Adults: Depression, Bipolar Depression, Anxiety, Trauma, Grief, Traumatic Grief, Anticipatory Grief, Relationships, School/Work Stress</v>
      </c>
      <c r="L45" s="6"/>
      <c r="M45" s="6"/>
    </row>
    <row r="46" spans="1:13" ht="108.5" x14ac:dyDescent="0.35">
      <c r="A46" s="95" t="s">
        <v>881</v>
      </c>
      <c r="B46" s="96" t="str">
        <f>VLOOKUP(A46,'Master List Resources&amp;Referrals'!A:K,2,FALSE)</f>
        <v>Services and Assistance for ages 9-16 and their families</v>
      </c>
      <c r="C46" s="96" t="str">
        <f>VLOOKUP(A46,'Master List Resources&amp;Referrals'!A:K,3,FALSE)</f>
        <v>MPC Building 
3850 Second St</v>
      </c>
      <c r="D46" s="96" t="str">
        <f>VLOOKUP(A46,'Master List Resources&amp;Referrals'!A:K,4,FALSE)</f>
        <v>Suite 120</v>
      </c>
      <c r="E46" s="96" t="str">
        <f>VLOOKUP(A46,'Master List Resources&amp;Referrals'!A:K,5,FALSE)</f>
        <v>Wayne</v>
      </c>
      <c r="F46" s="96" t="str">
        <f>VLOOKUP(A46,'Master List Resources&amp;Referrals'!A:K,6,FALSE)</f>
        <v>MI</v>
      </c>
      <c r="G46" s="96">
        <f>VLOOKUP(A46,'Master List Resources&amp;Referrals'!A:K,7,FALSE)</f>
        <v>48184</v>
      </c>
      <c r="H46" s="97" t="str">
        <f>VLOOKUP(A46,'Master List Resources&amp;Referrals'!A:K,8,FALSE)</f>
        <v>(734) 721-7004</v>
      </c>
      <c r="I46" s="96" t="str">
        <f>VLOOKUP(A46,'Master List Resources&amp;Referrals'!A:K,9,FALSE)</f>
        <v>youthservices@cityofwayne.com</v>
      </c>
      <c r="J46" s="96" t="str">
        <f>VLOOKUP(A46,'Master List Resources&amp;Referrals'!A:K,10,FALSE)</f>
        <v>https://www.cityofwayne.com/188/Youth-Services</v>
      </c>
      <c r="K46" s="96" t="str">
        <f>VLOOKUP(A46,'Master List Resources&amp;Referrals'!A:K,11,FALSE)</f>
        <v>Free comprehensive services for youth 9-16 and their families:
Educational Learning Lab with tutors, Youth Support Groups, Parent Support, Individual Case Management, Anger Management Groups, Behavioral Interventions, School-Based Truancy Prevention and Diversion, Girls Group, Diversion programs to keep youth out of the formal justice system, Assessments &amp; Referrals</v>
      </c>
      <c r="L46" s="6"/>
      <c r="M46" s="6"/>
    </row>
    <row r="47" spans="1:13" ht="108.5" x14ac:dyDescent="0.35">
      <c r="A47" s="95" t="s">
        <v>881</v>
      </c>
      <c r="B47" s="96" t="str">
        <f>VLOOKUP(A47,'Master List Resources&amp;Referrals'!A:K,2,FALSE)</f>
        <v>Services and Assistance for ages 9-16 and their families</v>
      </c>
      <c r="C47" s="96" t="str">
        <f>VLOOKUP(A47,'Master List Resources&amp;Referrals'!A:K,3,FALSE)</f>
        <v>MPC Building 
3850 Second St</v>
      </c>
      <c r="D47" s="96" t="str">
        <f>VLOOKUP(A47,'Master List Resources&amp;Referrals'!A:K,4,FALSE)</f>
        <v>Suite 120</v>
      </c>
      <c r="E47" s="96" t="str">
        <f>VLOOKUP(A47,'Master List Resources&amp;Referrals'!A:K,5,FALSE)</f>
        <v>Wayne</v>
      </c>
      <c r="F47" s="96" t="str">
        <f>VLOOKUP(A47,'Master List Resources&amp;Referrals'!A:K,6,FALSE)</f>
        <v>MI</v>
      </c>
      <c r="G47" s="96">
        <f>VLOOKUP(A47,'Master List Resources&amp;Referrals'!A:K,7,FALSE)</f>
        <v>48184</v>
      </c>
      <c r="H47" s="97" t="str">
        <f>VLOOKUP(A47,'Master List Resources&amp;Referrals'!A:K,8,FALSE)</f>
        <v>(734) 721-7004</v>
      </c>
      <c r="I47" s="96" t="str">
        <f>VLOOKUP(A47,'Master List Resources&amp;Referrals'!A:K,9,FALSE)</f>
        <v>youthservices@cityofwayne.com</v>
      </c>
      <c r="J47" s="96" t="str">
        <f>VLOOKUP(A47,'Master List Resources&amp;Referrals'!A:K,10,FALSE)</f>
        <v>https://www.cityofwayne.com/188/Youth-Services</v>
      </c>
      <c r="K47" s="96" t="str">
        <f>VLOOKUP(A47,'Master List Resources&amp;Referrals'!A:K,11,FALSE)</f>
        <v>Free comprehensive services for youth 9-16 and their families:
Educational Learning Lab with tutors, Youth Support Groups, Parent Support, Individual Case Management, Anger Management Groups, Behavioral Interventions, School-Based Truancy Prevention and Diversion, Girls Group, Diversion programs to keep youth out of the formal justice system, Assessments &amp; Referrals</v>
      </c>
      <c r="L47" s="6"/>
      <c r="M47" s="6"/>
    </row>
    <row r="48" spans="1:13" x14ac:dyDescent="0.35">
      <c r="L48" s="6"/>
      <c r="M48" s="6"/>
    </row>
  </sheetData>
  <autoFilter ref="A1:K1" xr:uid="{0F222D79-FAE2-4D5E-849B-EDF0FEF877F4}"/>
  <sortState xmlns:xlrd2="http://schemas.microsoft.com/office/spreadsheetml/2017/richdata2" ref="A2:K47">
    <sortCondition ref="A2:A47"/>
    <sortCondition ref="B2:B47"/>
  </sortState>
  <pageMargins left="0.25" right="0.25" top="0.75" bottom="0.75" header="0.3" footer="0.3"/>
  <pageSetup fitToHeight="0" orientation="landscape" horizontalDpi="300" verticalDpi="300"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0F261-EB4E-43A4-847F-1E86AEEC8669}">
  <sheetPr>
    <pageSetUpPr fitToPage="1"/>
  </sheetPr>
  <dimension ref="A1:K61"/>
  <sheetViews>
    <sheetView showGridLines="0" showRowColHeaders="0" workbookViewId="0">
      <pane xSplit="1" ySplit="1" topLeftCell="B2" activePane="bottomRight" state="frozen"/>
      <selection pane="topRight" activeCell="B1" sqref="B1"/>
      <selection pane="bottomLeft" activeCell="A2" sqref="A2"/>
      <selection pane="bottomRight" activeCell="H3" sqref="H3"/>
    </sheetView>
  </sheetViews>
  <sheetFormatPr defaultColWidth="8.75" defaultRowHeight="15.5" x14ac:dyDescent="0.35"/>
  <cols>
    <col min="1" max="1" width="38.83203125" style="15" bestFit="1" customWidth="1"/>
    <col min="2" max="2" width="33" style="5" bestFit="1" customWidth="1"/>
    <col min="3" max="3" width="18.58203125" style="5" hidden="1" customWidth="1"/>
    <col min="4" max="4" width="11.83203125" style="5" hidden="1" customWidth="1"/>
    <col min="5" max="5" width="14.08203125" style="5" hidden="1" customWidth="1"/>
    <col min="6" max="6" width="6.83203125" style="5" hidden="1" customWidth="1"/>
    <col min="7" max="7" width="10.75" style="5" hidden="1" customWidth="1"/>
    <col min="8" max="8" width="19" style="121" customWidth="1"/>
    <col min="9" max="9" width="39.5" style="5" customWidth="1"/>
    <col min="10" max="10" width="37.58203125" style="5" customWidth="1"/>
    <col min="11" max="11" width="56" style="5" customWidth="1"/>
    <col min="12" max="16384" width="8.75" style="5"/>
  </cols>
  <sheetData>
    <row r="1" spans="1:11" s="15" customFormat="1" x14ac:dyDescent="0.35">
      <c r="A1" s="116" t="s">
        <v>942</v>
      </c>
      <c r="B1" s="116" t="s">
        <v>943</v>
      </c>
      <c r="C1" s="116" t="s">
        <v>2</v>
      </c>
      <c r="D1" s="116" t="s">
        <v>3</v>
      </c>
      <c r="E1" s="116" t="s">
        <v>4</v>
      </c>
      <c r="F1" s="116" t="s">
        <v>5</v>
      </c>
      <c r="G1" s="116" t="s">
        <v>944</v>
      </c>
      <c r="H1" s="122" t="s">
        <v>945</v>
      </c>
      <c r="I1" s="116" t="s">
        <v>8</v>
      </c>
      <c r="J1" s="116" t="s">
        <v>9</v>
      </c>
      <c r="K1" s="116" t="s">
        <v>10</v>
      </c>
    </row>
    <row r="2" spans="1:11" s="6" customFormat="1" ht="62" x14ac:dyDescent="0.35">
      <c r="A2" s="98" t="s">
        <v>49</v>
      </c>
      <c r="B2" s="96" t="str">
        <f>VLOOKUP(A2,'Master List Resources&amp;Referrals'!A:K,2,FALSE)</f>
        <v>Geared toward Mental Health Professionals: Podcast, training, community support for suicide prevention</v>
      </c>
      <c r="C2" s="96" t="str">
        <f>VLOOKUP(A2,'Master List Resources&amp;Referrals'!A:K,3,FALSE)</f>
        <v>5221 Wisconsin Ave</v>
      </c>
      <c r="D2" s="96" t="str">
        <f>VLOOKUP(A2,'Master List Resources&amp;Referrals'!A:K,4,FALSE)</f>
        <v>NW</v>
      </c>
      <c r="E2" s="96" t="str">
        <f>VLOOKUP(A2,'Master List Resources&amp;Referrals'!A:K,5,FALSE)</f>
        <v>Washington</v>
      </c>
      <c r="F2" s="96" t="str">
        <f>VLOOKUP(A2,'Master List Resources&amp;Referrals'!A:K,6,FALSE)</f>
        <v>DC</v>
      </c>
      <c r="G2" s="96" t="str">
        <f>VLOOKUP(A2,'Master List Resources&amp;Referrals'!A:K,7,FALSE)</f>
        <v>20015</v>
      </c>
      <c r="H2" s="97" t="str">
        <f>VLOOKUP(A2,'Master List Resources&amp;Referrals'!A:K,8,FALSE)</f>
        <v>202-237-2280
800-273-TALK</v>
      </c>
      <c r="I2" s="96">
        <f>VLOOKUP(A2,'Master List Resources&amp;Referrals'!A:K,9,FALSE)</f>
        <v>0</v>
      </c>
      <c r="J2" s="96" t="str">
        <f>VLOOKUP(A2,'Master List Resources&amp;Referrals'!A:K,10,FALSE)</f>
        <v>https://suicidology.org/</v>
      </c>
      <c r="K2" s="96" t="str">
        <f>VLOOKUP(A2,'Master List Resources&amp;Referrals'!A:K,11,FALSE)</f>
        <v>The American Association of Suicidology (AAS) provides comprehensive resources to help navigate your journey with suicide and mental health. AAS also offers a national directory of support groups that focus on a variety of survivors of suicide.</v>
      </c>
    </row>
    <row r="3" spans="1:11" s="6" customFormat="1" ht="93" x14ac:dyDescent="0.35">
      <c r="A3" s="98" t="s">
        <v>59</v>
      </c>
      <c r="B3" s="96" t="str">
        <f>VLOOKUP(A3,'Master List Resources&amp;Referrals'!A:K,2,FALSE)</f>
        <v>Hospice - Perinatal Grief (pregnancy, infant loss)</v>
      </c>
      <c r="C3" s="96">
        <f>VLOOKUP(A3,'Master List Resources&amp;Referrals'!A:K,3,FALSE)</f>
        <v>0</v>
      </c>
      <c r="D3" s="96">
        <f>VLOOKUP(A3,'Master List Resources&amp;Referrals'!A:K,4,FALSE)</f>
        <v>0</v>
      </c>
      <c r="E3" s="96">
        <f>VLOOKUP(A3,'Master List Resources&amp;Referrals'!A:K,5,FALSE)</f>
        <v>0</v>
      </c>
      <c r="F3" s="96">
        <f>VLOOKUP(A3,'Master List Resources&amp;Referrals'!A:K,6,FALSE)</f>
        <v>0</v>
      </c>
      <c r="G3" s="96">
        <f>VLOOKUP(A3,'Master List Resources&amp;Referrals'!A:K,7,FALSE)</f>
        <v>0</v>
      </c>
      <c r="H3" s="97" t="str">
        <f>VLOOKUP(A3,'Master List Resources&amp;Referrals'!A:K,8,FALSE)</f>
        <v>888-247-5704</v>
      </c>
      <c r="I3" s="96">
        <f>VLOOKUP(A3,'Master List Resources&amp;Referrals'!A:K,9,FALSE)</f>
        <v>0</v>
      </c>
      <c r="J3" s="96" t="str">
        <f>VLOOKUP(A3,'Master List Resources&amp;Referrals'!A:K,10,FALSE)</f>
        <v>https://anchors4children.org/perinatal-program/</v>
      </c>
      <c r="K3" s="96" t="str">
        <f>VLOOKUP(A3,'Master List Resources&amp;Referrals'!A:K,11,FALSE)</f>
        <v>Through Arbor Hospice - The Anchors Perinatal Program provides emotional, social and clinical support to expectant parents as they anticipate and prepare for the birth of their child while also grieving the anticipated loss of the child during pregnancy, birth, or shortly after. The program also assists parents with birth planning during this most difficult time.</v>
      </c>
    </row>
    <row r="4" spans="1:11" s="6" customFormat="1" ht="46.5" x14ac:dyDescent="0.35">
      <c r="A4" s="98" t="s">
        <v>64</v>
      </c>
      <c r="B4" s="96" t="str">
        <f>VLOOKUP(A4,'Master List Resources&amp;Referrals'!A:K,2,FALSE)</f>
        <v>Grief Groups and Events in-person and virtual</v>
      </c>
      <c r="C4" s="96" t="str">
        <f>VLOOKUP(A4,'Master List Resources&amp;Referrals'!A:K,3,FALSE)</f>
        <v>Multiple Group Locations</v>
      </c>
      <c r="D4" s="96">
        <f>VLOOKUP(A4,'Master List Resources&amp;Referrals'!A:K,4,FALSE)</f>
        <v>0</v>
      </c>
      <c r="E4" s="96">
        <f>VLOOKUP(A4,'Master List Resources&amp;Referrals'!A:K,5,FALSE)</f>
        <v>0</v>
      </c>
      <c r="F4" s="96">
        <f>VLOOKUP(A4,'Master List Resources&amp;Referrals'!A:K,6,FALSE)</f>
        <v>0</v>
      </c>
      <c r="G4" s="96">
        <f>VLOOKUP(A4,'Master List Resources&amp;Referrals'!A:K,7,FALSE)</f>
        <v>0</v>
      </c>
      <c r="H4" s="97">
        <f>VLOOKUP(A4,'Master List Resources&amp;Referrals'!A:K,8,FALSE)</f>
        <v>7347945127</v>
      </c>
      <c r="I4" s="96">
        <f>VLOOKUP(A4,'Master List Resources&amp;Referrals'!A:K,9,FALSE)</f>
        <v>0</v>
      </c>
      <c r="J4" s="96" t="str">
        <f>VLOOKUP(A4,'Master List Resources&amp;Referrals'!A:K,10,FALSE)</f>
        <v>https://arborhospice.org/grief-journey-program/</v>
      </c>
      <c r="K4" s="96" t="str">
        <f>VLOOKUP(A4,'Master List Resources&amp;Referrals'!A:K,11,FALSE)</f>
        <v>Categories: Grief After Dementia, Hope After Loss, Journey Through Grief, Living On, Memorial Services, Men Overcoming Loss</v>
      </c>
    </row>
    <row r="5" spans="1:11" s="6" customFormat="1" ht="93" x14ac:dyDescent="0.35">
      <c r="A5" s="95" t="s">
        <v>90</v>
      </c>
      <c r="B5" s="96" t="str">
        <f>VLOOKUP(A5,'Master List Resources&amp;Referrals'!A:K,2,FALSE)</f>
        <v>Mental Health Crisis for residents of Wayne County</v>
      </c>
      <c r="C5" s="96" t="str">
        <f>VLOOKUP(A5,'Master List Resources&amp;Referrals'!A:K,3,FALSE)</f>
        <v>33505 Schoolcraft</v>
      </c>
      <c r="D5" s="96">
        <f>VLOOKUP(A5,'Master List Resources&amp;Referrals'!A:K,4,FALSE)</f>
        <v>0</v>
      </c>
      <c r="E5" s="96" t="str">
        <f>VLOOKUP(A5,'Master List Resources&amp;Referrals'!A:K,5,FALSE)</f>
        <v>Livonia</v>
      </c>
      <c r="F5" s="96" t="str">
        <f>VLOOKUP(A5,'Master List Resources&amp;Referrals'!A:K,6,FALSE)</f>
        <v>MI</v>
      </c>
      <c r="G5" s="96">
        <f>VLOOKUP(A5,'Master List Resources&amp;Referrals'!A:K,7,FALSE)</f>
        <v>48150</v>
      </c>
      <c r="H5" s="97" t="str">
        <f>VLOOKUP(A5,'Master List Resources&amp;Referrals'!A:K,8,FALSE)</f>
        <v>734-721-0200
844-296-2673</v>
      </c>
      <c r="I5" s="96">
        <f>VLOOKUP(A5,'Master List Resources&amp;Referrals'!A:K,9,FALSE)</f>
        <v>0</v>
      </c>
      <c r="J5" s="96" t="str">
        <f>VLOOKUP(A5,'Master List Resources&amp;Referrals'!A:K,10,FALSE)</f>
        <v>https://www.cope24-7.net/</v>
      </c>
      <c r="K5" s="96" t="str">
        <f>VLOOKUP(A5,'Master List Resources&amp;Referrals'!A:K,11,FALSE)</f>
        <v>COPE offers a continuum of organized and coordinated crisis and community-based outreach services. 24-Hour Walk-In Center. Provides pre-admission review services to adults who live in Wayne County, are experiencing a behavioral health crisis and have Medicaid, Healthy Michigan, MI Health Link, or no insurance coverage</v>
      </c>
    </row>
    <row r="6" spans="1:11" s="6" customFormat="1" ht="108.5" x14ac:dyDescent="0.35">
      <c r="A6" s="98" t="s">
        <v>130</v>
      </c>
      <c r="B6" s="96" t="str">
        <f>VLOOKUP(A6,'Master List Resources&amp;Referrals'!A:K,2,FALSE)</f>
        <v>Grief Support for loss of one or all children in a multiple pregnancy (Twin, Triplet, etc.)</v>
      </c>
      <c r="C6" s="96" t="str">
        <f>VLOOKUP(A6,'Master List Resources&amp;Referrals'!A:K,3,FALSE)</f>
        <v>Center for Loss in Multiple Birth (CLIMB), Inc</v>
      </c>
      <c r="D6" s="96" t="str">
        <f>VLOOKUP(A6,'Master List Resources&amp;Referrals'!A:K,4,FALSE)</f>
        <v>P.O. Box 190401</v>
      </c>
      <c r="E6" s="96" t="str">
        <f>VLOOKUP(A6,'Master List Resources&amp;Referrals'!A:K,5,FALSE)</f>
        <v xml:space="preserve">Anchorage </v>
      </c>
      <c r="F6" s="96" t="str">
        <f>VLOOKUP(A6,'Master List Resources&amp;Referrals'!A:K,6,FALSE)</f>
        <v>AK</v>
      </c>
      <c r="G6" s="96" t="str">
        <f>VLOOKUP(A6,'Master List Resources&amp;Referrals'!A:K,7,FALSE)</f>
        <v>99519</v>
      </c>
      <c r="H6" s="97" t="str">
        <f>VLOOKUP(A6,'Master List Resources&amp;Referrals'!A:K,8,FALSE)</f>
        <v>phone/skype upon request</v>
      </c>
      <c r="I6" s="96" t="str">
        <f>VLOOKUP(A6,'Master List Resources&amp;Referrals'!A:K,9,FALSE)</f>
        <v>centerforlossinmultiplebirth@gmail.com (Jean Kollantai)</v>
      </c>
      <c r="J6" s="96" t="str">
        <f>VLOOKUP(A6,'Master List Resources&amp;Referrals'!A:K,10,FALSE)</f>
        <v>https://www.climb-support.org/</v>
      </c>
      <c r="K6" s="96" t="str">
        <f>VLOOKUP(A6,'Master List Resources&amp;Referrals'!A:K,11,FALSE)</f>
        <v>Support for parents, grandparents, siblings of loss of an infant from multiple pregnancy/birth or after. Recently added support for loss of an older twin child(ren) (including triplets, quads, other multiples) 
Website Languages:
English, En español/Spanish, En français/French, По-русски/In Russian, 用中文/In Chinese</v>
      </c>
    </row>
    <row r="7" spans="1:11" s="6" customFormat="1" ht="77.5" x14ac:dyDescent="0.35">
      <c r="A7" s="98" t="s">
        <v>152</v>
      </c>
      <c r="B7" s="96" t="str">
        <f>VLOOKUP(A7,'Master List Resources&amp;Referrals'!A:K,2,FALSE)</f>
        <v>Behavioral Health, Crisis and Resources, Behavioral Virtual Urgent Care. Ages 12 and up.</v>
      </c>
      <c r="C7" s="96" t="str">
        <f>VLOOKUP(A7,'Master List Resources&amp;Referrals'!A:K,3,FALSE)</f>
        <v>1200 N. Telegraph Road</v>
      </c>
      <c r="D7" s="96" t="str">
        <f>VLOOKUP(A7,'Master List Resources&amp;Referrals'!A:K,4,FALSE)</f>
        <v>Building 32E</v>
      </c>
      <c r="E7" s="96" t="str">
        <f>VLOOKUP(A7,'Master List Resources&amp;Referrals'!A:K,5,FALSE)</f>
        <v>Pontiac</v>
      </c>
      <c r="F7" s="96" t="str">
        <f>VLOOKUP(A7,'Master List Resources&amp;Referrals'!A:K,6,FALSE)</f>
        <v>MI</v>
      </c>
      <c r="G7" s="96" t="str">
        <f>VLOOKUP(A7,'Master List Resources&amp;Referrals'!A:K,7,FALSE)</f>
        <v>48341</v>
      </c>
      <c r="H7" s="97" t="str">
        <f>VLOOKUP(A7,'Master List Resources&amp;Referrals'!A:K,8,FALSE)</f>
        <v>Crisis (24/7): 
800‑231‑1127
Urgent Care: 
248-983-5454</v>
      </c>
      <c r="I7" s="96">
        <f>VLOOKUP(A7,'Master List Resources&amp;Referrals'!A:K,9,FALSE)</f>
        <v>0</v>
      </c>
      <c r="J7" s="96" t="str">
        <f>VLOOKUP(A7,'Master List Resources&amp;Referrals'!A:K,10,FALSE)</f>
        <v>https://commongroundhelps.org/</v>
      </c>
      <c r="K7" s="96" t="str">
        <f>VLOOKUP(A7,'Master List Resources&amp;Referrals'!A:K,11,FALSE)</f>
        <v>24/7 Crisis Line to connect callers with service providers. Virtual Urgent Care during scheduled hours: Mon/Tues/Thurs/Fri 11am-8pm according to website as of 3/2025 (may change). Most insurances accepted, and there is an out-of pocket cap for appointments.</v>
      </c>
    </row>
    <row r="8" spans="1:11" s="6" customFormat="1" ht="31" x14ac:dyDescent="0.35">
      <c r="A8" s="98" t="s">
        <v>171</v>
      </c>
      <c r="B8" s="96" t="str">
        <f>VLOOKUP(A8,'Master List Resources&amp;Referrals'!A:K,2,FALSE)</f>
        <v>Search and Connect to Social Care</v>
      </c>
      <c r="C8" s="96">
        <f>VLOOKUP(A8,'Master List Resources&amp;Referrals'!A:K,3,FALSE)</f>
        <v>0</v>
      </c>
      <c r="D8" s="96">
        <f>VLOOKUP(A8,'Master List Resources&amp;Referrals'!A:K,4,FALSE)</f>
        <v>0</v>
      </c>
      <c r="E8" s="96">
        <f>VLOOKUP(A8,'Master List Resources&amp;Referrals'!A:K,5,FALSE)</f>
        <v>0</v>
      </c>
      <c r="F8" s="96">
        <f>VLOOKUP(A8,'Master List Resources&amp;Referrals'!A:K,6,FALSE)</f>
        <v>0</v>
      </c>
      <c r="G8" s="96">
        <f>VLOOKUP(A8,'Master List Resources&amp;Referrals'!A:K,7,FALSE)</f>
        <v>0</v>
      </c>
      <c r="H8" s="97">
        <f>VLOOKUP(A8,'Master List Resources&amp;Referrals'!A:K,8,FALSE)</f>
        <v>0</v>
      </c>
      <c r="I8" s="96">
        <f>VLOOKUP(A8,'Master List Resources&amp;Referrals'!A:K,9,FALSE)</f>
        <v>0</v>
      </c>
      <c r="J8" s="96" t="str">
        <f>VLOOKUP(A8,'Master List Resources&amp;Referrals'!A:K,10,FALSE)</f>
        <v>https://communityresources.trinity-health.org/</v>
      </c>
      <c r="K8" s="96" t="str">
        <f>VLOOKUP(A8,'Master List Resources&amp;Referrals'!A:K,11,FALSE)</f>
        <v>Website helps find local resources by Zip Code and Type of need. Site has translation available to dozens of languages.</v>
      </c>
    </row>
    <row r="9" spans="1:11" s="7" customFormat="1" ht="62" x14ac:dyDescent="0.35">
      <c r="A9" s="98" t="s">
        <v>175</v>
      </c>
      <c r="B9" s="96" t="str">
        <f>VLOOKUP(A9,'Master List Resources&amp;Referrals'!A:K,2,FALSE)</f>
        <v>Grief support for child loss (of any age)</v>
      </c>
      <c r="C9" s="96" t="str">
        <f>VLOOKUP(A9,'Master List Resources&amp;Referrals'!A:K,3,FALSE)</f>
        <v>900 Jorie Blvd</v>
      </c>
      <c r="D9" s="96" t="str">
        <f>VLOOKUP(A9,'Master List Resources&amp;Referrals'!A:K,4,FALSE)</f>
        <v>Suite 78</v>
      </c>
      <c r="E9" s="96" t="str">
        <f>VLOOKUP(A9,'Master List Resources&amp;Referrals'!A:K,5,FALSE)</f>
        <v>Oak Brook</v>
      </c>
      <c r="F9" s="96" t="str">
        <f>VLOOKUP(A9,'Master List Resources&amp;Referrals'!A:K,6,FALSE)</f>
        <v>IL</v>
      </c>
      <c r="G9" s="96" t="str">
        <f>VLOOKUP(A9,'Master List Resources&amp;Referrals'!A:K,7,FALSE)</f>
        <v>60523</v>
      </c>
      <c r="H9" s="97" t="str">
        <f>VLOOKUP(A9,'Master List Resources&amp;Referrals'!A:K,8,FALSE)</f>
        <v>877-969-0010</v>
      </c>
      <c r="I9" s="96" t="str">
        <f>VLOOKUP(A9,'Master List Resources&amp;Referrals'!A:K,9,FALSE)</f>
        <v>nationaloffice@compassionatefriends.org</v>
      </c>
      <c r="J9" s="96" t="str">
        <f>VLOOKUP(A9,'Master List Resources&amp;Referrals'!A:K,10,FALSE)</f>
        <v>https://www.compassionatefriends.org/
https://www.compassionatefriends.org/find-support/chapters/chapter-locator/</v>
      </c>
      <c r="K9" s="96" t="str">
        <f>VLOOKUP(A9,'Master List Resources&amp;Referrals'!A:K,11,FALSE)</f>
        <v xml:space="preserve">Support Groups both Virtual and In-Person, searchable by location.
Some locations include a sibling group for children under 12 during the regular group for everyone else. </v>
      </c>
    </row>
    <row r="10" spans="1:11" ht="31" x14ac:dyDescent="0.35">
      <c r="A10" s="98" t="s">
        <v>220</v>
      </c>
      <c r="B10" s="96" t="str">
        <f>VLOOKUP(A10,'Master List Resources&amp;Referrals'!A:K,2,FALSE)</f>
        <v>Baby Loss Support Group and Individual</v>
      </c>
      <c r="C10" s="96" t="str">
        <f>VLOOKUP(A10,'Master List Resources&amp;Referrals'!A:K,3,FALSE)</f>
        <v>3205 South Blvd</v>
      </c>
      <c r="D10" s="96">
        <f>VLOOKUP(A10,'Master List Resources&amp;Referrals'!A:K,4,FALSE)</f>
        <v>0</v>
      </c>
      <c r="E10" s="96" t="str">
        <f>VLOOKUP(A10,'Master List Resources&amp;Referrals'!A:K,5,FALSE)</f>
        <v>Auburn Hills</v>
      </c>
      <c r="F10" s="96" t="str">
        <f>VLOOKUP(A10,'Master List Resources&amp;Referrals'!A:K,6,FALSE)</f>
        <v>MI</v>
      </c>
      <c r="G10" s="96" t="str">
        <f>VLOOKUP(A10,'Master List Resources&amp;Referrals'!A:K,7,FALSE)</f>
        <v>48326</v>
      </c>
      <c r="H10" s="97" t="str">
        <f>VLOOKUP(A10,'Master List Resources&amp;Referrals'!A:K,8,FALSE)</f>
        <v>248-293-0070
800-712-HELP</v>
      </c>
      <c r="I10" s="96" t="str">
        <f>VLOOKUP(A10,'Master List Resources&amp;Referrals'!A:K,9,FALSE)</f>
        <v>info@crossroadscarecenter.org</v>
      </c>
      <c r="J10" s="96" t="str">
        <f>VLOOKUP(A10,'Master List Resources&amp;Referrals'!A:K,10,FALSE)</f>
        <v>https://crossroadscarecenter.org/blossm.html</v>
      </c>
      <c r="K10" s="96">
        <f>VLOOKUP(A10,'Master List Resources&amp;Referrals'!A:K,11,FALSE)</f>
        <v>0</v>
      </c>
    </row>
    <row r="11" spans="1:11" ht="62" x14ac:dyDescent="0.35">
      <c r="A11" s="123" t="s">
        <v>228</v>
      </c>
      <c r="B11" s="96" t="str">
        <f>VLOOKUP(A11,'Master List Resources&amp;Referrals'!A:K,2,FALSE)</f>
        <v>Depression and Bipolar Support Alliance - Groups and Resources</v>
      </c>
      <c r="C11" s="96" t="str">
        <f>VLOOKUP(A11,'Master List Resources&amp;Referrals'!A:K,3,FALSE)</f>
        <v>55 E Jackson Blvd</v>
      </c>
      <c r="D11" s="96" t="str">
        <f>VLOOKUP(A11,'Master List Resources&amp;Referrals'!A:K,4,FALSE)</f>
        <v>Suite 490</v>
      </c>
      <c r="E11" s="96" t="str">
        <f>VLOOKUP(A11,'Master List Resources&amp;Referrals'!A:K,5,FALSE)</f>
        <v>Chicago</v>
      </c>
      <c r="F11" s="96" t="str">
        <f>VLOOKUP(A11,'Master List Resources&amp;Referrals'!A:K,6,FALSE)</f>
        <v>IL</v>
      </c>
      <c r="G11" s="96">
        <f>VLOOKUP(A11,'Master List Resources&amp;Referrals'!A:K,7,FALSE)</f>
        <v>60604</v>
      </c>
      <c r="H11" s="97" t="str">
        <f>VLOOKUP(A11,'Master List Resources&amp;Referrals'!A:K,8,FALSE)</f>
        <v>(312) 642-0049</v>
      </c>
      <c r="I11" s="96" t="str">
        <f>VLOOKUP(A11,'Master List Resources&amp;Referrals'!A:K,9,FALSE)</f>
        <v>metrodetroitdbsa@gmail.com</v>
      </c>
      <c r="J11" s="96" t="str">
        <f>VLOOKUP(A11,'Master List Resources&amp;Referrals'!A:K,10,FALSE)</f>
        <v>https://www.dbsalliance.org/support/chapters-and-support-groups/find-a-support-group/?state=MI</v>
      </c>
      <c r="K11" s="96" t="str">
        <f>VLOOKUP(A11,'Master List Resources&amp;Referrals'!A:K,11,FALSE)</f>
        <v>In-Person and Virtual Support Groups for people with Depression or Bipolar Disorder. Email and web address is for the Metro Detroit Chapter/Michigan Chapter. Other states also have chapters.</v>
      </c>
    </row>
    <row r="12" spans="1:11" ht="93" x14ac:dyDescent="0.35">
      <c r="A12" s="98" t="s">
        <v>237</v>
      </c>
      <c r="B12" s="96" t="str">
        <f>VLOOKUP(A12,'Master List Resources&amp;Referrals'!A:K,2,FALSE)</f>
        <v>Interpreting Services, Mental Health services, The Deaf HIV Program, Domestic Violence/Sexual Assault services in ASL. For Deaf, DeafBlind, and Hard of Hearing people from children to senior citizens.</v>
      </c>
      <c r="C12" s="96" t="str">
        <f>VLOOKUP(A12,'Master List Resources&amp;Referrals'!A:K,3,FALSE)</f>
        <v>2111 Orchard Lake Road</v>
      </c>
      <c r="D12" s="96" t="str">
        <f>VLOOKUP(A12,'Master List Resources&amp;Referrals'!A:K,4,FALSE)</f>
        <v>#101</v>
      </c>
      <c r="E12" s="96" t="str">
        <f>VLOOKUP(A12,'Master List Resources&amp;Referrals'!A:K,5,FALSE)</f>
        <v>Sylvan Lake</v>
      </c>
      <c r="F12" s="96" t="str">
        <f>VLOOKUP(A12,'Master List Resources&amp;Referrals'!A:K,6,FALSE)</f>
        <v>MI</v>
      </c>
      <c r="G12" s="96" t="str">
        <f>VLOOKUP(A12,'Master List Resources&amp;Referrals'!A:K,7,FALSE)</f>
        <v>48320</v>
      </c>
      <c r="H12" s="97" t="str">
        <f>VLOOKUP(A12,'Master List Resources&amp;Referrals'!A:K,8,FALSE)</f>
        <v>Videophone: 
248-209-6437
Voice: 
248-332-3331</v>
      </c>
      <c r="I12" s="96" t="str">
        <f>VLOOKUP(A12,'Master List Resources&amp;Referrals'!A:K,9,FALSE)</f>
        <v>deafcan@deafcan.org
seniorcitizen@deafcan.org</v>
      </c>
      <c r="J12" s="96" t="str">
        <f>VLOOKUP(A12,'Master List Resources&amp;Referrals'!A:K,10,FALSE)</f>
        <v>https://www.deafcan.org/</v>
      </c>
      <c r="K12" s="96" t="str">
        <f>VLOOKUP(A12,'Master List Resources&amp;Referrals'!A:K,11,FALSE)</f>
        <v>We offer outpatient services for Deaf, DeafBlind, and Hard of  Hearing children, adolescents, and adults in Southeastern Michigan and for persons that are primary caretakers of someone in their household that is Deaf, Deaf-Blind, or Hard of Hearing. Clients will receive services from therapists fluent in American Sign Language (ASL).</v>
      </c>
    </row>
    <row r="13" spans="1:11" ht="139.5" x14ac:dyDescent="0.35">
      <c r="A13" s="117" t="s">
        <v>247</v>
      </c>
      <c r="B13" s="96" t="str">
        <f>VLOOKUP(A13,'Master List Resources&amp;Referrals'!A:K,2,FALSE)</f>
        <v>Peer group - Any loss type</v>
      </c>
      <c r="C13" s="96" t="str">
        <f>VLOOKUP(A13,'Master List Resources&amp;Referrals'!A:K,3,FALSE)</f>
        <v>Crazy Wisdom Bookstore</v>
      </c>
      <c r="D13" s="96" t="str">
        <f>VLOOKUP(A13,'Master List Resources&amp;Referrals'!A:K,4,FALSE)</f>
        <v>114 S Main St</v>
      </c>
      <c r="E13" s="96" t="str">
        <f>VLOOKUP(A13,'Master List Resources&amp;Referrals'!A:K,5,FALSE)</f>
        <v>Ann Arbor</v>
      </c>
      <c r="F13" s="96" t="str">
        <f>VLOOKUP(A13,'Master List Resources&amp;Referrals'!A:K,6,FALSE)</f>
        <v>MI</v>
      </c>
      <c r="G13" s="96" t="str">
        <f>VLOOKUP(A13,'Master List Resources&amp;Referrals'!A:K,7,FALSE)</f>
        <v>48104</v>
      </c>
      <c r="H13" s="97">
        <f>VLOOKUP(A13,'Master List Resources&amp;Referrals'!A:K,8,FALSE)</f>
        <v>0</v>
      </c>
      <c r="I13" s="96" t="str">
        <f>VLOOKUP(A13,'Master List Resources&amp;Referrals'!A:K,9,FALSE)</f>
        <v>Ann Arbor: thedyingyear@gmail.com</v>
      </c>
      <c r="J13" s="96" t="str">
        <f>VLOOKUP(A13,'Master List Resources&amp;Referrals'!A:K,10,FALSE)</f>
        <v>https://www.facebook.com/DeathCafeAnnArbor
Upcoming/Other locations: https://deathcafe.com/deathcafes/
Virtual Meetings: ttps://deathcafe.com/search/?search=Virtual&amp;all=all</v>
      </c>
      <c r="K13" s="96" t="str">
        <f>VLOOKUP(A13,'Master List Resources&amp;Referrals'!A:K,11,FALSE)</f>
        <v>Meets monthly on the second floor of Crazy Wisdom Bookstore. Check their facebook page for the next meeting date. 
"The Ann Arbor Death Cafe meets monthly and we usually have 25-35 participants with a good mix of newcomers and returers, young and old, all gender identities. The discussion is facilitated by Merilynne Rush and/or Diana Cramer. Any questions? Please contact Merilynne at thedyingyear@gmail.com."</v>
      </c>
    </row>
    <row r="14" spans="1:11" ht="108.5" x14ac:dyDescent="0.35">
      <c r="A14" s="98" t="s">
        <v>259</v>
      </c>
      <c r="B14" s="96" t="str">
        <f>VLOOKUP(A14,'Master List Resources&amp;Referrals'!A:K,2,FALSE)</f>
        <v>Crisis and Mental health in Detroit and Wayne County. Mobile Crisis Units.</v>
      </c>
      <c r="C14" s="96" t="str">
        <f>VLOOKUP(A14,'Master List Resources&amp;Referrals'!A:K,3,FALSE)</f>
        <v>DWIHN</v>
      </c>
      <c r="D14" s="96" t="str">
        <f>VLOOKUP(A14,'Master List Resources&amp;Referrals'!A:K,4,FALSE)</f>
        <v>707 W. Milwaukee Ave</v>
      </c>
      <c r="E14" s="96" t="str">
        <f>VLOOKUP(A14,'Master List Resources&amp;Referrals'!A:K,5,FALSE)</f>
        <v>Detroit</v>
      </c>
      <c r="F14" s="96" t="str">
        <f>VLOOKUP(A14,'Master List Resources&amp;Referrals'!A:K,6,FALSE)</f>
        <v>MI</v>
      </c>
      <c r="G14" s="96" t="str">
        <f>VLOOKUP(A14,'Master List Resources&amp;Referrals'!A:K,7,FALSE)</f>
        <v>48202-2943</v>
      </c>
      <c r="H14" s="97" t="str">
        <f>VLOOKUP(A14,'Master List Resources&amp;Referrals'!A:K,8,FALSE)</f>
        <v>(313) 344-9099
(313) 833-2500
TTY: (800) 630-1044
TDD: 711
Crisis: 1-800-241-4949</v>
      </c>
      <c r="I14" s="96" t="str">
        <f>VLOOKUP(A14,'Master List Resources&amp;Referrals'!A:K,9,FALSE)</f>
        <v>accesscenter@dwihn.org</v>
      </c>
      <c r="J14" s="96" t="str">
        <f>VLOOKUP(A14,'Master List Resources&amp;Referrals'!A:K,10,FALSE)</f>
        <v>https://www.dwihn.org/</v>
      </c>
      <c r="K14" s="96" t="str">
        <f>VLOOKUP(A14,'Master List Resources&amp;Referrals'!A:K,11,FALSE)</f>
        <v>DWIHN supports and serves individuals in Wayne County with serious mental illness, children with serious emotional disturbance, people with autism, individuals with intellectual and developmental disabilities and those with substance use disorder. Mobile Crisis Units available. LGBTQ+ Services for youth 10-21+. Children 14+ can have up to 12 sessions or 3 months without requiring permission from their parents, if the child requests it.</v>
      </c>
    </row>
    <row r="15" spans="1:11" ht="31" x14ac:dyDescent="0.35">
      <c r="A15" s="95" t="s">
        <v>282</v>
      </c>
      <c r="B15" s="96" t="str">
        <f>VLOOKUP(A15,'Master List Resources&amp;Referrals'!A:K,2,FALSE)</f>
        <v>Crisis Stabilization Unit through DWIHN</v>
      </c>
      <c r="C15" s="96" t="str">
        <f>VLOOKUP(A15,'Master List Resources&amp;Referrals'!A:K,3,FALSE)</f>
        <v>707 W. Milwaukee</v>
      </c>
      <c r="D15" s="96">
        <f>VLOOKUP(A15,'Master List Resources&amp;Referrals'!A:K,4,FALSE)</f>
        <v>0</v>
      </c>
      <c r="E15" s="96" t="str">
        <f>VLOOKUP(A15,'Master List Resources&amp;Referrals'!A:K,5,FALSE)</f>
        <v>Detroit</v>
      </c>
      <c r="F15" s="96" t="str">
        <f>VLOOKUP(A15,'Master List Resources&amp;Referrals'!A:K,6,FALSE)</f>
        <v>MI</v>
      </c>
      <c r="G15" s="96" t="str">
        <f>VLOOKUP(A15,'Master List Resources&amp;Referrals'!A:K,7,FALSE)</f>
        <v>48202</v>
      </c>
      <c r="H15" s="97">
        <f>VLOOKUP(A15,'Master List Resources&amp;Referrals'!A:K,8,FALSE)</f>
        <v>3139899444</v>
      </c>
      <c r="I15" s="96">
        <f>VLOOKUP(A15,'Master List Resources&amp;Referrals'!A:K,9,FALSE)</f>
        <v>0</v>
      </c>
      <c r="J15" s="96" t="str">
        <f>VLOOKUP(A15,'Master List Resources&amp;Referrals'!A:K,10,FALSE)</f>
        <v>DWIHN.org</v>
      </c>
      <c r="K15" s="96" t="str">
        <f>VLOOKUP(A15,'Master List Resources&amp;Referrals'!A:K,11,FALSE)</f>
        <v>24/7 Walk-in or Call. 12 Adult Beds, 14 Youth Beds</v>
      </c>
    </row>
    <row r="16" spans="1:11" ht="46.5" x14ac:dyDescent="0.35">
      <c r="A16" s="98" t="s">
        <v>308</v>
      </c>
      <c r="B16" s="96" t="str">
        <f>VLOOKUP(A16,'Master List Resources&amp;Referrals'!A:K,2,FALSE)</f>
        <v>Grief Counseling and Resources for families impacted by miscarriage, stillbirth, sudden infant death.</v>
      </c>
      <c r="C16" s="96" t="str">
        <f>VLOOKUP(A16,'Master List Resources&amp;Referrals'!A:K,3,FALSE)</f>
        <v>21 Locust Avenue</v>
      </c>
      <c r="D16" s="96" t="str">
        <f>VLOOKUP(A16,'Master List Resources&amp;Referrals'!A:K,4,FALSE)</f>
        <v>Suite 2B</v>
      </c>
      <c r="E16" s="96" t="str">
        <f>VLOOKUP(A16,'Master List Resources&amp;Referrals'!A:K,5,FALSE)</f>
        <v>New Canaan</v>
      </c>
      <c r="F16" s="96" t="str">
        <f>VLOOKUP(A16,'Master List Resources&amp;Referrals'!A:K,6,FALSE)</f>
        <v>CT</v>
      </c>
      <c r="G16" s="96" t="str">
        <f>VLOOKUP(A16,'Master List Resources&amp;Referrals'!A:K,7,FALSE)</f>
        <v>06840</v>
      </c>
      <c r="H16" s="97" t="str">
        <f>VLOOKUP(A16,'Master List Resources&amp;Referrals'!A:K,8,FALSE)</f>
        <v>Grief Line: 
800-221-7437
Main: 203-966-1300</v>
      </c>
      <c r="I16" s="96" t="str">
        <f>VLOOKUP(A16,'Master List Resources&amp;Referrals'!A:K,9,FALSE)</f>
        <v>info@firstcandle.org</v>
      </c>
      <c r="J16" s="96" t="str">
        <f>VLOOKUP(A16,'Master List Resources&amp;Referrals'!A:K,10,FALSE)</f>
        <v>https://firstcandle.org/</v>
      </c>
      <c r="K16" s="96">
        <f>VLOOKUP(A16,'Master List Resources&amp;Referrals'!A:K,11,FALSE)</f>
        <v>0</v>
      </c>
    </row>
    <row r="17" spans="1:11" ht="31" x14ac:dyDescent="0.35">
      <c r="A17" s="98" t="s">
        <v>335</v>
      </c>
      <c r="B17" s="96" t="str">
        <f>VLOOKUP(A17,'Master List Resources&amp;Referrals'!A:K,2,FALSE)</f>
        <v>Grief Groups</v>
      </c>
      <c r="C17" s="96">
        <f>VLOOKUP(A17,'Master List Resources&amp;Referrals'!A:K,3,FALSE)</f>
        <v>0</v>
      </c>
      <c r="D17" s="96">
        <f>VLOOKUP(A17,'Master List Resources&amp;Referrals'!A:K,4,FALSE)</f>
        <v>0</v>
      </c>
      <c r="E17" s="96">
        <f>VLOOKUP(A17,'Master List Resources&amp;Referrals'!A:K,5,FALSE)</f>
        <v>0</v>
      </c>
      <c r="F17" s="96">
        <f>VLOOKUP(A17,'Master List Resources&amp;Referrals'!A:K,6,FALSE)</f>
        <v>0</v>
      </c>
      <c r="G17" s="96">
        <f>VLOOKUP(A17,'Master List Resources&amp;Referrals'!A:K,7,FALSE)</f>
        <v>0</v>
      </c>
      <c r="H17" s="97">
        <f>VLOOKUP(A17,'Master List Resources&amp;Referrals'!A:K,8,FALSE)</f>
        <v>0</v>
      </c>
      <c r="I17" s="96">
        <f>VLOOKUP(A17,'Master List Resources&amp;Referrals'!A:K,9,FALSE)</f>
        <v>0</v>
      </c>
      <c r="J17" s="96" t="str">
        <f>VLOOKUP(A17,'Master List Resources&amp;Referrals'!A:K,10,FALSE)</f>
        <v>https://www.griefshare.org/</v>
      </c>
      <c r="K17" s="96" t="str">
        <f>VLOOKUP(A17,'Master List Resources&amp;Referrals'!A:K,11,FALSE)</f>
        <v>Meetings are held in-person at many churches, as well as available virtually. Meeting finder on their homepage.</v>
      </c>
    </row>
    <row r="18" spans="1:11" ht="62" x14ac:dyDescent="0.35">
      <c r="A18" s="98" t="s">
        <v>339</v>
      </c>
      <c r="B18" s="96" t="str">
        <f>VLOOKUP(A18,'Master List Resources&amp;Referrals'!A:K,2,FALSE)</f>
        <v>Child (age 3 and up), Adolescent, and Adult Mental Health Hospital: Inpatient, Outpatient, Partial Hospitalization</v>
      </c>
      <c r="C18" s="96" t="str">
        <f>VLOOKUP(A18,'Master List Resources&amp;Referrals'!A:K,3,FALSE)</f>
        <v>1525 University Drive</v>
      </c>
      <c r="D18" s="96">
        <f>VLOOKUP(A18,'Master List Resources&amp;Referrals'!A:K,4,FALSE)</f>
        <v>0</v>
      </c>
      <c r="E18" s="96" t="str">
        <f>VLOOKUP(A18,'Master List Resources&amp;Referrals'!A:K,5,FALSE)</f>
        <v>Auburn Hills</v>
      </c>
      <c r="F18" s="96" t="str">
        <f>VLOOKUP(A18,'Master List Resources&amp;Referrals'!A:K,6,FALSE)</f>
        <v>MI</v>
      </c>
      <c r="G18" s="96">
        <f>VLOOKUP(A18,'Master List Resources&amp;Referrals'!A:K,7,FALSE)</f>
        <v>48326</v>
      </c>
      <c r="H18" s="97" t="str">
        <f>VLOOKUP(A18,'Master List Resources&amp;Referrals'!A:K,8,FALSE)</f>
        <v>248-373-9200
800-401-2727</v>
      </c>
      <c r="I18" s="96">
        <f>VLOOKUP(A18,'Master List Resources&amp;Referrals'!A:K,9,FALSE)</f>
        <v>0</v>
      </c>
      <c r="J18" s="96" t="str">
        <f>VLOOKUP(A18,'Master List Resources&amp;Referrals'!A:K,10,FALSE)</f>
        <v>https://havenwyckhospital.com/</v>
      </c>
      <c r="K18" s="96">
        <f>VLOOKUP(A18,'Master List Resources&amp;Referrals'!A:K,11,FALSE)</f>
        <v>0</v>
      </c>
    </row>
    <row r="19" spans="1:11" ht="31" x14ac:dyDescent="0.35">
      <c r="A19" s="95" t="s">
        <v>344</v>
      </c>
      <c r="B19" s="96" t="str">
        <f>VLOOKUP(A19,'Master List Resources&amp;Referrals'!A:K,2,FALSE)</f>
        <v>Mental Health, Behavioral Health</v>
      </c>
      <c r="C19" s="96" t="str">
        <f>VLOOKUP(A19,'Master List Resources&amp;Referrals'!A:K,3,FALSE)</f>
        <v>37450 Schoolcraft Rd</v>
      </c>
      <c r="D19" s="96">
        <f>VLOOKUP(A19,'Master List Resources&amp;Referrals'!A:K,4,FALSE)</f>
        <v>0</v>
      </c>
      <c r="E19" s="96" t="str">
        <f>VLOOKUP(A19,'Master List Resources&amp;Referrals'!A:K,5,FALSE)</f>
        <v>Livonia</v>
      </c>
      <c r="F19" s="96" t="str">
        <f>VLOOKUP(A19,'Master List Resources&amp;Referrals'!A:K,6,FALSE)</f>
        <v>MI</v>
      </c>
      <c r="G19" s="96">
        <f>VLOOKUP(A19,'Master List Resources&amp;Referrals'!A:K,7,FALSE)</f>
        <v>48150</v>
      </c>
      <c r="H19" s="97" t="str">
        <f>VLOOKUP(A19,'Master List Resources&amp;Referrals'!A:K,8,FALSE)</f>
        <v>734-499-1587</v>
      </c>
      <c r="I19" s="96">
        <f>VLOOKUP(A19,'Master List Resources&amp;Referrals'!A:K,9,FALSE)</f>
        <v>0</v>
      </c>
      <c r="J19" s="96" t="str">
        <f>VLOOKUP(A19,'Master List Resources&amp;Referrals'!A:K,10,FALSE)</f>
        <v>https://www.hegirahealth.org/</v>
      </c>
      <c r="K19" s="96" t="str">
        <f>VLOOKUP(A19,'Master List Resources&amp;Referrals'!A:K,11,FALSE)</f>
        <v>Comprehensive integrated behavioral health services for infants through older adults.</v>
      </c>
    </row>
    <row r="20" spans="1:11" ht="31" x14ac:dyDescent="0.35">
      <c r="A20" s="98" t="s">
        <v>354</v>
      </c>
      <c r="B20" s="96" t="str">
        <f>VLOOKUP(A20,'Master List Resources&amp;Referrals'!A:K,2,FALSE)</f>
        <v>Support for caregivers of those with Alzheimers</v>
      </c>
      <c r="C20" s="96" t="str">
        <f>VLOOKUP(A20,'Master List Resources&amp;Referrals'!A:K,3,FALSE)</f>
        <v>9301 Wilshire Boulevard</v>
      </c>
      <c r="D20" s="96" t="str">
        <f>VLOOKUP(A20,'Master List Resources&amp;Referrals'!A:K,4,FALSE)</f>
        <v>Suite 516</v>
      </c>
      <c r="E20" s="96" t="str">
        <f>VLOOKUP(A20,'Master List Resources&amp;Referrals'!A:K,5,FALSE)</f>
        <v>Beverly Hills</v>
      </c>
      <c r="F20" s="96" t="str">
        <f>VLOOKUP(A20,'Master List Resources&amp;Referrals'!A:K,6,FALSE)</f>
        <v>CA</v>
      </c>
      <c r="G20" s="96">
        <f>VLOOKUP(A20,'Master List Resources&amp;Referrals'!A:K,7,FALSE)</f>
        <v>90210</v>
      </c>
      <c r="H20" s="97">
        <f>VLOOKUP(A20,'Master List Resources&amp;Referrals'!A:K,8,FALSE)</f>
        <v>0</v>
      </c>
      <c r="I20" s="96" t="str">
        <f>VLOOKUP(A20,'Master List Resources&amp;Referrals'!A:K,9,FALSE)</f>
        <v>info@wearehfc.org</v>
      </c>
      <c r="J20" s="96" t="str">
        <f>VLOOKUP(A20,'Master List Resources&amp;Referrals'!A:K,10,FALSE)</f>
        <v>https://wearehfc.org/</v>
      </c>
      <c r="K20" s="96" t="str">
        <f>VLOOKUP(A20,'Master List Resources&amp;Referrals'!A:K,11,FALSE)</f>
        <v>Online Support Groups, Online Resources, Caregiver Respite Program</v>
      </c>
    </row>
    <row r="21" spans="1:11" ht="62" x14ac:dyDescent="0.35">
      <c r="A21" s="98" t="s">
        <v>370</v>
      </c>
      <c r="B21" s="96" t="str">
        <f>VLOOKUP(A21,'Master List Resources&amp;Referrals'!A:K,2,FALSE)</f>
        <v>Hospice - Pediatric (infant thru young adult)</v>
      </c>
      <c r="C21" s="96">
        <f>VLOOKUP(A21,'Master List Resources&amp;Referrals'!A:K,3,FALSE)</f>
        <v>0</v>
      </c>
      <c r="D21" s="96">
        <f>VLOOKUP(A21,'Master List Resources&amp;Referrals'!A:K,4,FALSE)</f>
        <v>0</v>
      </c>
      <c r="E21" s="96">
        <f>VLOOKUP(A21,'Master List Resources&amp;Referrals'!A:K,5,FALSE)</f>
        <v>0</v>
      </c>
      <c r="F21" s="96">
        <f>VLOOKUP(A21,'Master List Resources&amp;Referrals'!A:K,6,FALSE)</f>
        <v>0</v>
      </c>
      <c r="G21" s="96">
        <f>VLOOKUP(A21,'Master List Resources&amp;Referrals'!A:K,7,FALSE)</f>
        <v>0</v>
      </c>
      <c r="H21" s="97" t="str">
        <f>VLOOKUP(A21,'Master List Resources&amp;Referrals'!A:K,8,FALSE)</f>
        <v>888-247-5704</v>
      </c>
      <c r="I21" s="96">
        <f>VLOOKUP(A21,'Master List Resources&amp;Referrals'!A:K,9,FALSE)</f>
        <v>0</v>
      </c>
      <c r="J21" s="96" t="str">
        <f>VLOOKUP(A21,'Master List Resources&amp;Referrals'!A:K,10,FALSE)</f>
        <v>https://anchors4children.org/pediatric-hospice/</v>
      </c>
      <c r="K21" s="96" t="str">
        <f>VLOOKUP(A21,'Master List Resources&amp;Referrals'!A:K,11,FALSE)</f>
        <v>Hospice for infant through young adult. Symptom management, Social, Emotional, and Spiritual support, Sibling support, Music therapy and Pet therapy, Comfort care education, Bereavement support.</v>
      </c>
    </row>
    <row r="22" spans="1:11" ht="139.5" x14ac:dyDescent="0.35">
      <c r="A22" s="98" t="s">
        <v>380</v>
      </c>
      <c r="B22" s="96" t="str">
        <f>VLOOKUP(A22,'Master List Resources&amp;Referrals'!A:K,2,FALSE)</f>
        <v>Services for older adults, domestic abuse, family support, addiction, suicide prevention, counseling, community education.</v>
      </c>
      <c r="C22" s="96" t="str">
        <f>VLOOKUP(A22,'Master List Resources&amp;Referrals'!A:K,3,FALSE)</f>
        <v>West Bloomfield  Orley Building
6555 West Maple Road
Oak Park Office
Crown Pointe Office Building
25900 Greenfield Road</v>
      </c>
      <c r="D22" s="96" t="str">
        <f>VLOOKUP(A22,'Master List Resources&amp;Referrals'!A:K,4,FALSE)</f>
        <v xml:space="preserve">
Suite 405</v>
      </c>
      <c r="E22" s="96" t="str">
        <f>VLOOKUP(A22,'Master List Resources&amp;Referrals'!A:K,5,FALSE)</f>
        <v>West Bloomfield
Oak Park</v>
      </c>
      <c r="F22" s="96" t="str">
        <f>VLOOKUP(A22,'Master List Resources&amp;Referrals'!A:K,6,FALSE)</f>
        <v>MI</v>
      </c>
      <c r="G22" s="96" t="str">
        <f>VLOOKUP(A22,'Master List Resources&amp;Referrals'!A:K,7,FALSE)</f>
        <v>48322
48237</v>
      </c>
      <c r="H22" s="97">
        <f>VLOOKUP(A22,'Master List Resources&amp;Referrals'!A:K,8,FALSE)</f>
        <v>2485922313</v>
      </c>
      <c r="I22" s="96" t="str">
        <f>VLOOKUP(A22,'Master List Resources&amp;Referrals'!A:K,9,FALSE)</f>
        <v>resourcecenter@jfsdetroit.org</v>
      </c>
      <c r="J22" s="96" t="str">
        <f>VLOOKUP(A22,'Master List Resources&amp;Referrals'!A:K,10,FALSE)</f>
        <v>https://www.jfsdetroit.org/</v>
      </c>
      <c r="K22" s="96" t="str">
        <f>VLOOKUP(A22,'Master List Resources&amp;Referrals'!A:K,11,FALSE)</f>
        <v>While our focus is to meet the needs of the metro Detroit Jewish community, we are honored to serve all who come through our door.</v>
      </c>
    </row>
    <row r="23" spans="1:11" ht="31" x14ac:dyDescent="0.35">
      <c r="A23" s="98" t="s">
        <v>395</v>
      </c>
      <c r="B23" s="96" t="str">
        <f>VLOOKUP(A23,'Master List Resources&amp;Referrals'!A:K,2,FALSE)</f>
        <v>Grieving Children and Families</v>
      </c>
      <c r="C23" s="96" t="str">
        <f>VLOOKUP(A23,'Master List Resources&amp;Referrals'!A:K,3,FALSE)</f>
        <v>10125 E. 25th Avenue</v>
      </c>
      <c r="D23" s="96">
        <f>VLOOKUP(A23,'Master List Resources&amp;Referrals'!A:K,4,FALSE)</f>
        <v>0</v>
      </c>
      <c r="E23" s="96" t="str">
        <f>VLOOKUP(A23,'Master List Resources&amp;Referrals'!A:K,5,FALSE)</f>
        <v>Aurora</v>
      </c>
      <c r="F23" s="96" t="str">
        <f>VLOOKUP(A23,'Master List Resources&amp;Referrals'!A:K,6,FALSE)</f>
        <v>CO</v>
      </c>
      <c r="G23" s="96">
        <f>VLOOKUP(A23,'Master List Resources&amp;Referrals'!A:K,7,FALSE)</f>
        <v>80010</v>
      </c>
      <c r="H23" s="97">
        <f>VLOOKUP(A23,'Master List Resources&amp;Referrals'!A:K,8,FALSE)</f>
        <v>7209410331</v>
      </c>
      <c r="I23" s="96">
        <f>VLOOKUP(A23,'Master List Resources&amp;Referrals'!A:K,9,FALSE)</f>
        <v>0</v>
      </c>
      <c r="J23" s="96" t="str">
        <f>VLOOKUP(A23,'Master List Resources&amp;Referrals'!A:K,10,FALSE)</f>
        <v>https://judishouse.org/</v>
      </c>
      <c r="K23" s="96">
        <f>VLOOKUP(A23,'Master List Resources&amp;Referrals'!A:K,11,FALSE)</f>
        <v>0</v>
      </c>
    </row>
    <row r="24" spans="1:11" ht="31" x14ac:dyDescent="0.35">
      <c r="A24" s="117" t="s">
        <v>400</v>
      </c>
      <c r="B24" s="96" t="str">
        <f>VLOOKUP(A24,'Master List Resources&amp;Referrals'!A:K,2,FALSE)</f>
        <v>Psychologist, Grief, Talk Therapy, Medication</v>
      </c>
      <c r="C24" s="96">
        <f>VLOOKUP(A24,'Master List Resources&amp;Referrals'!A:K,3,FALSE)</f>
        <v>0</v>
      </c>
      <c r="D24" s="96">
        <f>VLOOKUP(A24,'Master List Resources&amp;Referrals'!A:K,4,FALSE)</f>
        <v>0</v>
      </c>
      <c r="E24" s="96">
        <f>VLOOKUP(A24,'Master List Resources&amp;Referrals'!A:K,5,FALSE)</f>
        <v>0</v>
      </c>
      <c r="F24" s="96">
        <f>VLOOKUP(A24,'Master List Resources&amp;Referrals'!A:K,6,FALSE)</f>
        <v>0</v>
      </c>
      <c r="G24" s="96">
        <f>VLOOKUP(A24,'Master List Resources&amp;Referrals'!A:K,7,FALSE)</f>
        <v>0</v>
      </c>
      <c r="H24" s="97" t="str">
        <f>VLOOKUP(A24,'Master List Resources&amp;Referrals'!A:K,8,FALSE)</f>
        <v>text: 317-437-5850</v>
      </c>
      <c r="I24" s="96" t="str">
        <f>VLOOKUP(A24,'Master List Resources&amp;Referrals'!A:K,9,FALSE)</f>
        <v>kristinhammoud@gmail.com</v>
      </c>
      <c r="J24" s="96" t="str">
        <f>VLOOKUP(A24,'Master List Resources&amp;Referrals'!A:K,10,FALSE)</f>
        <v>https://www.mymentalhealthwellness.com/</v>
      </c>
      <c r="K24" s="96" t="str">
        <f>VLOOKUP(A24,'Master List Resources&amp;Referrals'!A:K,11,FALSE)</f>
        <v>Kristin Hammoud, PMH-CNS-NP</v>
      </c>
    </row>
    <row r="25" spans="1:11" ht="46.5" x14ac:dyDescent="0.35">
      <c r="A25" s="98" t="s">
        <v>423</v>
      </c>
      <c r="B25" s="96" t="str">
        <f>VLOOKUP(A25,'Master List Resources&amp;Referrals'!A:K,2,FALSE)</f>
        <v>Mental Health for Child, Adult, &amp; Family</v>
      </c>
      <c r="C25" s="96" t="str">
        <f>VLOOKUP(A25,'Master List Resources&amp;Referrals'!A:K,3,FALSE)</f>
        <v>Multiple Locations</v>
      </c>
      <c r="D25" s="96">
        <f>VLOOKUP(A25,'Master List Resources&amp;Referrals'!A:K,4,FALSE)</f>
        <v>0</v>
      </c>
      <c r="E25" s="96">
        <f>VLOOKUP(A25,'Master List Resources&amp;Referrals'!A:K,5,FALSE)</f>
        <v>0</v>
      </c>
      <c r="F25" s="96">
        <f>VLOOKUP(A25,'Master List Resources&amp;Referrals'!A:K,6,FALSE)</f>
        <v>0</v>
      </c>
      <c r="G25" s="96">
        <f>VLOOKUP(A25,'Master List Resources&amp;Referrals'!A:K,7,FALSE)</f>
        <v>0</v>
      </c>
      <c r="H25" s="97" t="str">
        <f>VLOOKUP(A25,'Master List Resources&amp;Referrals'!A:K,8,FALSE)</f>
        <v>(313) 450-4500
(866) 462-6730
TTY: (800) 649-3777</v>
      </c>
      <c r="I25" s="96" t="str">
        <f>VLOOKUP(A25,'Master List Resources&amp;Referrals'!A:K,9,FALSE)</f>
        <v>info@lbscares.org</v>
      </c>
      <c r="J25" s="96" t="str">
        <f>VLOOKUP(A25,'Master List Resources&amp;Referrals'!A:K,10,FALSE)</f>
        <v>https://www.lbscares.org/</v>
      </c>
      <c r="K25" s="96" t="str">
        <f>VLOOKUP(A25,'Master List Resources&amp;Referrals'!A:K,11,FALSE)</f>
        <v>Child &amp; Family Services, Infant Mental Health, The Gathering Place Clubhouse (PSR), Assertive Community Treatment(ACT), Adult and Children Services, Primary Care Center</v>
      </c>
    </row>
    <row r="26" spans="1:11" ht="46.5" x14ac:dyDescent="0.35">
      <c r="A26" s="123" t="s">
        <v>460</v>
      </c>
      <c r="B26" s="96" t="str">
        <f>VLOOKUP(A26,'Master List Resources&amp;Referrals'!A:K,2,FALSE)</f>
        <v>Mental Health Screening and searchable mental health resources and providers list</v>
      </c>
      <c r="C26" s="96" t="str">
        <f>VLOOKUP(A26,'Master List Resources&amp;Referrals'!A:K,3,FALSE)</f>
        <v>500 Montgomery Street</v>
      </c>
      <c r="D26" s="96" t="str">
        <f>VLOOKUP(A26,'Master List Resources&amp;Referrals'!A:K,4,FALSE)</f>
        <v>Suite 820</v>
      </c>
      <c r="E26" s="96" t="str">
        <f>VLOOKUP(A26,'Master List Resources&amp;Referrals'!A:K,5,FALSE)</f>
        <v>Alexandria</v>
      </c>
      <c r="F26" s="96" t="str">
        <f>VLOOKUP(A26,'Master List Resources&amp;Referrals'!A:K,6,FALSE)</f>
        <v>VA</v>
      </c>
      <c r="G26" s="96">
        <f>VLOOKUP(A26,'Master List Resources&amp;Referrals'!A:K,7,FALSE)</f>
        <v>22314</v>
      </c>
      <c r="H26" s="97" t="str">
        <f>VLOOKUP(A26,'Master List Resources&amp;Referrals'!A:K,8,FALSE)</f>
        <v>(703) 684-7722
(800) 969-6642</v>
      </c>
      <c r="I26" s="96">
        <f>VLOOKUP(A26,'Master List Resources&amp;Referrals'!A:K,9,FALSE)</f>
        <v>0</v>
      </c>
      <c r="J26" s="96" t="str">
        <f>VLOOKUP(A26,'Master List Resources&amp;Referrals'!A:K,10,FALSE)</f>
        <v>https://screening.mhanational.org/screening-tools</v>
      </c>
      <c r="K26" s="96" t="str">
        <f>VLOOKUP(A26,'Master List Resources&amp;Referrals'!A:K,11,FALSE)</f>
        <v>Online mental health screening</v>
      </c>
    </row>
    <row r="27" spans="1:11" ht="31" x14ac:dyDescent="0.35">
      <c r="A27" s="98" t="s">
        <v>493</v>
      </c>
      <c r="B27" s="96" t="str">
        <f>VLOOKUP(A27,'Master List Resources&amp;Referrals'!A:K,2,FALSE)</f>
        <v>Grief Support following the loss of a loved one (Adult or Child)</v>
      </c>
      <c r="C27" s="96">
        <f>VLOOKUP(A27,'Master List Resources&amp;Referrals'!A:K,3,FALSE)</f>
        <v>0</v>
      </c>
      <c r="D27" s="96">
        <f>VLOOKUP(A27,'Master List Resources&amp;Referrals'!A:K,4,FALSE)</f>
        <v>0</v>
      </c>
      <c r="E27" s="96">
        <f>VLOOKUP(A27,'Master List Resources&amp;Referrals'!A:K,5,FALSE)</f>
        <v>0</v>
      </c>
      <c r="F27" s="96">
        <f>VLOOKUP(A27,'Master List Resources&amp;Referrals'!A:K,6,FALSE)</f>
        <v>0</v>
      </c>
      <c r="G27" s="96">
        <f>VLOOKUP(A27,'Master List Resources&amp;Referrals'!A:K,7,FALSE)</f>
        <v>0</v>
      </c>
      <c r="H27" s="97" t="str">
        <f>VLOOKUP(A27,'Master List Resources&amp;Referrals'!A:K,8,FALSE)</f>
        <v>Office of Decedent Affairs: 734-232-4919</v>
      </c>
      <c r="I27" s="96" t="str">
        <f>VLOOKUP(A27,'Master List Resources&amp;Referrals'!A:K,9,FALSE)</f>
        <v>SocWk-ODA@med.umich.edu</v>
      </c>
      <c r="J27" s="96" t="str">
        <f>VLOOKUP(A27,'Master List Resources&amp;Referrals'!A:K,10,FALSE)</f>
        <v>https://www.uofmhealth.org/patient-visitor-guide/grief-resources-support</v>
      </c>
      <c r="K27" s="96">
        <f>VLOOKUP(A27,'Master List Resources&amp;Referrals'!A:K,11,FALSE)</f>
        <v>0</v>
      </c>
    </row>
    <row r="28" spans="1:11" ht="31" x14ac:dyDescent="0.35">
      <c r="A28" s="98" t="s">
        <v>498</v>
      </c>
      <c r="B28" s="96" t="str">
        <f>VLOOKUP(A28,'Master List Resources&amp;Referrals'!A:K,2,FALSE)</f>
        <v>Grief Support Listing PDF (our listed address is the old one)</v>
      </c>
      <c r="C28" s="96">
        <f>VLOOKUP(A28,'Master List Resources&amp;Referrals'!A:K,3,FALSE)</f>
        <v>0</v>
      </c>
      <c r="D28" s="96">
        <f>VLOOKUP(A28,'Master List Resources&amp;Referrals'!A:K,4,FALSE)</f>
        <v>0</v>
      </c>
      <c r="E28" s="96">
        <f>VLOOKUP(A28,'Master List Resources&amp;Referrals'!A:K,5,FALSE)</f>
        <v>0</v>
      </c>
      <c r="F28" s="96">
        <f>VLOOKUP(A28,'Master List Resources&amp;Referrals'!A:K,6,FALSE)</f>
        <v>0</v>
      </c>
      <c r="G28" s="96">
        <f>VLOOKUP(A28,'Master List Resources&amp;Referrals'!A:K,7,FALSE)</f>
        <v>0</v>
      </c>
      <c r="H28" s="97">
        <f>VLOOKUP(A28,'Master List Resources&amp;Referrals'!A:K,8,FALSE)</f>
        <v>0</v>
      </c>
      <c r="I28" s="96">
        <f>VLOOKUP(A28,'Master List Resources&amp;Referrals'!A:K,9,FALSE)</f>
        <v>0</v>
      </c>
      <c r="J28" s="96" t="str">
        <f>VLOOKUP(A28,'Master List Resources&amp;Referrals'!A:K,10,FALSE)</f>
        <v>https://bit.ly/2SdRVwv</v>
      </c>
      <c r="K28" s="96" t="str">
        <f>VLOOKUP(A28,'Master List Resources&amp;Referrals'!A:K,11,FALSE)</f>
        <v>PDF created by the State that lists Michigan agencies and facilities that providing grief support services, listed by County</v>
      </c>
    </row>
    <row r="29" spans="1:11" ht="46.5" x14ac:dyDescent="0.35">
      <c r="A29" s="98" t="s">
        <v>502</v>
      </c>
      <c r="B29" s="96" t="str">
        <f>VLOOKUP(A29,'Master List Resources&amp;Referrals'!A:K,2,FALSE)</f>
        <v>Assists veterans with Housing, emergency assistance, education assistance, DD214s, etc.</v>
      </c>
      <c r="C29" s="96">
        <f>VLOOKUP(A29,'Master List Resources&amp;Referrals'!A:K,3,FALSE)</f>
        <v>0</v>
      </c>
      <c r="D29" s="96">
        <f>VLOOKUP(A29,'Master List Resources&amp;Referrals'!A:K,4,FALSE)</f>
        <v>0</v>
      </c>
      <c r="E29" s="96">
        <f>VLOOKUP(A29,'Master List Resources&amp;Referrals'!A:K,5,FALSE)</f>
        <v>0</v>
      </c>
      <c r="F29" s="96">
        <f>VLOOKUP(A29,'Master List Resources&amp;Referrals'!A:K,6,FALSE)</f>
        <v>0</v>
      </c>
      <c r="G29" s="96">
        <f>VLOOKUP(A29,'Master List Resources&amp;Referrals'!A:K,7,FALSE)</f>
        <v>0</v>
      </c>
      <c r="H29" s="97" t="str">
        <f>VLOOKUP(A29,'Master List Resources&amp;Referrals'!A:K,8,FALSE)</f>
        <v>800-MICH-VET
800-642-4838</v>
      </c>
      <c r="I29" s="96">
        <f>VLOOKUP(A29,'Master List Resources&amp;Referrals'!A:K,9,FALSE)</f>
        <v>0</v>
      </c>
      <c r="J29" s="96" t="str">
        <f>VLOOKUP(A29,'Master List Resources&amp;Referrals'!A:K,10,FALSE)</f>
        <v>https://www.michigan.gov/mvaa</v>
      </c>
      <c r="K29" s="96" t="str">
        <f>VLOOKUP(A29,'Master List Resources&amp;Referrals'!A:K,11,FALSE)</f>
        <v>A resource center connecting veterans and their families to state programs, federal benefits, and local resources.</v>
      </c>
    </row>
    <row r="30" spans="1:11" ht="31" x14ac:dyDescent="0.35">
      <c r="A30" s="98" t="s">
        <v>517</v>
      </c>
      <c r="B30" s="96" t="str">
        <f>VLOOKUP(A30,'Master List Resources&amp;Referrals'!A:K,2,FALSE)</f>
        <v>Grief Therapy and pharmacological services. Phone number is for texting</v>
      </c>
      <c r="C30" s="96">
        <f>VLOOKUP(A30,'Master List Resources&amp;Referrals'!A:K,3,FALSE)</f>
        <v>0</v>
      </c>
      <c r="D30" s="96">
        <f>VLOOKUP(A30,'Master List Resources&amp;Referrals'!A:K,4,FALSE)</f>
        <v>0</v>
      </c>
      <c r="E30" s="96">
        <f>VLOOKUP(A30,'Master List Resources&amp;Referrals'!A:K,5,FALSE)</f>
        <v>0</v>
      </c>
      <c r="F30" s="96">
        <f>VLOOKUP(A30,'Master List Resources&amp;Referrals'!A:K,6,FALSE)</f>
        <v>0</v>
      </c>
      <c r="G30" s="96">
        <f>VLOOKUP(A30,'Master List Resources&amp;Referrals'!A:K,7,FALSE)</f>
        <v>0</v>
      </c>
      <c r="H30" s="97">
        <f>VLOOKUP(A30,'Master List Resources&amp;Referrals'!A:K,8,FALSE)</f>
        <v>3174375850</v>
      </c>
      <c r="I30" s="96" t="str">
        <f>VLOOKUP(A30,'Master List Resources&amp;Referrals'!A:K,9,FALSE)</f>
        <v>kristinhammoud@gmail.com</v>
      </c>
      <c r="J30" s="96" t="str">
        <f>VLOOKUP(A30,'Master List Resources&amp;Referrals'!A:K,10,FALSE)</f>
        <v>https://www.mymentalhealthwellness.com/</v>
      </c>
      <c r="K30" s="96" t="str">
        <f>VLOOKUP(A30,'Master List Resources&amp;Referrals'!A:K,11,FALSE)</f>
        <v>Free 15-minute initial consultation. Deals with grief. Has been a volunteer with us before.</v>
      </c>
    </row>
    <row r="31" spans="1:11" ht="186" x14ac:dyDescent="0.35">
      <c r="A31" s="123" t="s">
        <v>525</v>
      </c>
      <c r="B31" s="96" t="str">
        <f>VLOOKUP(A31,'Master List Resources&amp;Referrals'!A:K,2,FALSE)</f>
        <v xml:space="preserve">Mental Health Support Groups for individuals or their Families. National Alliance on Mental Illness - Metro-Oakland, Macomb, &amp; Wayne Counties. </v>
      </c>
      <c r="C31" s="96" t="str">
        <f>VLOOKUP(A31,'Master List Resources&amp;Referrals'!A:K,3,FALSE)</f>
        <v>NAMI Metro</v>
      </c>
      <c r="D31" s="96" t="str">
        <f>VLOOKUP(A31,'Master List Resources&amp;Referrals'!A:K,4,FALSE)</f>
        <v>PO Box 852</v>
      </c>
      <c r="E31" s="96" t="str">
        <f>VLOOKUP(A31,'Master List Resources&amp;Referrals'!A:K,5,FALSE)</f>
        <v>Northville</v>
      </c>
      <c r="F31" s="96" t="str">
        <f>VLOOKUP(A31,'Master List Resources&amp;Referrals'!A:K,6,FALSE)</f>
        <v>MI</v>
      </c>
      <c r="G31" s="96">
        <f>VLOOKUP(A31,'Master List Resources&amp;Referrals'!A:K,7,FALSE)</f>
        <v>48167</v>
      </c>
      <c r="H31" s="97" t="str">
        <f>VLOOKUP(A31,'Master List Resources&amp;Referrals'!A:K,8,FALSE)</f>
        <v>Helpline: 
(248) 773-2296
Admin Office:
(248) 348-7197
text “helpline” to 62640
Oakland County 
(800) 231-1127
Wayne County 
(800) 241-4949
Macomb County 
(586) 307-9100</v>
      </c>
      <c r="I31" s="96" t="str">
        <f>VLOOKUP(A31,'Master List Resources&amp;Referrals'!A:K,9,FALSE)</f>
        <v>support@namimetro.org</v>
      </c>
      <c r="J31" s="96" t="str">
        <f>VLOOKUP(A31,'Master List Resources&amp;Referrals'!A:K,10,FALSE)</f>
        <v>https://namimetro.org/</v>
      </c>
      <c r="K31" s="96" t="str">
        <f>VLOOKUP(A31,'Master List Resources&amp;Referrals'!A:K,11,FALSE)</f>
        <v>NAMI Metro is grass roots, all volunteer non-profit organization dedicated to improving the quality of life for persons with serious mental illness and their families through, advocacy, support and education.  In addition, NAMI Metro promotes research that will lead to improvements for all those diagnosed and living with a mental illness.  It is our endeavor to erase the stigma that is associated with mental illness and we will not rest until mental illness is accepted the same as any other illness.</v>
      </c>
    </row>
    <row r="32" spans="1:11" ht="46.5" x14ac:dyDescent="0.35">
      <c r="A32" s="98" t="s">
        <v>541</v>
      </c>
      <c r="B32" s="96" t="str">
        <f>VLOOKUP(A32,'Master List Resources&amp;Referrals'!A:K,2,FALSE)</f>
        <v>PTSD supports for Veterans and their families. Resources and Mobile Apps.</v>
      </c>
      <c r="C32" s="96">
        <f>VLOOKUP(A32,'Master List Resources&amp;Referrals'!A:K,3,FALSE)</f>
        <v>0</v>
      </c>
      <c r="D32" s="96">
        <f>VLOOKUP(A32,'Master List Resources&amp;Referrals'!A:K,4,FALSE)</f>
        <v>0</v>
      </c>
      <c r="E32" s="96">
        <f>VLOOKUP(A32,'Master List Resources&amp;Referrals'!A:K,5,FALSE)</f>
        <v>0</v>
      </c>
      <c r="F32" s="96">
        <f>VLOOKUP(A32,'Master List Resources&amp;Referrals'!A:K,6,FALSE)</f>
        <v>0</v>
      </c>
      <c r="G32" s="96">
        <f>VLOOKUP(A32,'Master List Resources&amp;Referrals'!A:K,7,FALSE)</f>
        <v>0</v>
      </c>
      <c r="H32" s="97" t="str">
        <f>VLOOKUP(A32,'Master List Resources&amp;Referrals'!A:K,8,FALSE)</f>
        <v>PTSD Information Voicemail: 
(802) 296-6300</v>
      </c>
      <c r="I32" s="96" t="str">
        <f>VLOOKUP(A32,'Master List Resources&amp;Referrals'!A:K,9,FALSE)</f>
        <v>ncptsd@va.gov</v>
      </c>
      <c r="J32" s="96" t="str">
        <f>VLOOKUP(A32,'Master List Resources&amp;Referrals'!A:K,10,FALSE)</f>
        <v>https://www.ptsd.va.gov/</v>
      </c>
      <c r="K32" s="96" t="str">
        <f>VLOOKUP(A32,'Master List Resources&amp;Referrals'!A:K,11,FALSE)</f>
        <v>Veterans Affairs PTSD website has information and resources about PTSD, as well as videos and mobile apps for Veterans and their Families/Friends, as well as resources for service providers.</v>
      </c>
    </row>
    <row r="33" spans="1:11" ht="62" x14ac:dyDescent="0.35">
      <c r="A33" s="117" t="s">
        <v>557</v>
      </c>
      <c r="B33" s="96" t="str">
        <f>VLOOKUP(A33,'Master List Resources&amp;Referrals'!A:K,2,FALSE)</f>
        <v>Mental Health Conditions: Information and Resources</v>
      </c>
      <c r="C33" s="96" t="str">
        <f>VLOOKUP(A33,'Master List Resources&amp;Referrals'!A:K,3,FALSE)</f>
        <v>6001 Executive Boulevard</v>
      </c>
      <c r="D33" s="96" t="str">
        <f>VLOOKUP(A33,'Master List Resources&amp;Referrals'!A:K,4,FALSE)</f>
        <v>Room 6200, MSC 9663</v>
      </c>
      <c r="E33" s="96" t="str">
        <f>VLOOKUP(A33,'Master List Resources&amp;Referrals'!A:K,5,FALSE)</f>
        <v>Bethesda</v>
      </c>
      <c r="F33" s="96" t="str">
        <f>VLOOKUP(A33,'Master List Resources&amp;Referrals'!A:K,6,FALSE)</f>
        <v>MD</v>
      </c>
      <c r="G33" s="96" t="str">
        <f>VLOOKUP(A33,'Master List Resources&amp;Referrals'!A:K,7,FALSE)</f>
        <v>20892-9663</v>
      </c>
      <c r="H33" s="97" t="str">
        <f>VLOOKUP(A33,'Master List Resources&amp;Referrals'!A:K,8,FALSE)</f>
        <v>301-443-4513
866-615-NIMH(6464)
TTY: 301-443-8431
TTY: 866-415-8051</v>
      </c>
      <c r="I33" s="96" t="str">
        <f>VLOOKUP(A33,'Master List Resources&amp;Referrals'!A:K,9,FALSE)</f>
        <v>nimhinfo@nih.gov</v>
      </c>
      <c r="J33" s="96" t="str">
        <f>VLOOKUP(A33,'Master List Resources&amp;Referrals'!A:K,10,FALSE)</f>
        <v>https://www.nimh.nih.gov/</v>
      </c>
      <c r="K33" s="96" t="str">
        <f>VLOOKUP(A33,'Master List Resources&amp;Referrals'!A:K,11,FALSE)</f>
        <v>Mental Health articles, information, finding treatment, studies, science updates, brochures and publications.</v>
      </c>
    </row>
    <row r="34" spans="1:11" ht="31" x14ac:dyDescent="0.35">
      <c r="A34" s="98" t="s">
        <v>584</v>
      </c>
      <c r="B34" s="96" t="str">
        <f>VLOOKUP(A34,'Master List Resources&amp;Referrals'!A:K,2,FALSE)</f>
        <v>Grief Consulting via Phone, Zoom, or In-Person</v>
      </c>
      <c r="C34" s="96">
        <f>VLOOKUP(A34,'Master List Resources&amp;Referrals'!A:K,3,FALSE)</f>
        <v>0</v>
      </c>
      <c r="D34" s="96">
        <f>VLOOKUP(A34,'Master List Resources&amp;Referrals'!A:K,4,FALSE)</f>
        <v>0</v>
      </c>
      <c r="E34" s="96" t="str">
        <f>VLOOKUP(A34,'Master List Resources&amp;Referrals'!A:K,5,FALSE)</f>
        <v>Rochester Hills</v>
      </c>
      <c r="F34" s="96">
        <f>VLOOKUP(A34,'Master List Resources&amp;Referrals'!A:K,6,FALSE)</f>
        <v>0</v>
      </c>
      <c r="G34" s="96">
        <f>VLOOKUP(A34,'Master List Resources&amp;Referrals'!A:K,7,FALSE)</f>
        <v>0</v>
      </c>
      <c r="H34" s="97" t="str">
        <f>VLOOKUP(A34,'Master List Resources&amp;Referrals'!A:K,8,FALSE)</f>
        <v>call/text 
(248) 825-3529</v>
      </c>
      <c r="I34" s="96" t="str">
        <f>VLOOKUP(A34,'Master List Resources&amp;Referrals'!A:K,9,FALSE)</f>
        <v>Jenny@newnormalgriefconsulting.com</v>
      </c>
      <c r="J34" s="96" t="str">
        <f>VLOOKUP(A34,'Master List Resources&amp;Referrals'!A:K,10,FALSE)</f>
        <v>https://newnormalgriefconsulting.com/</v>
      </c>
      <c r="K34" s="96" t="str">
        <f>VLOOKUP(A34,'Master List Resources&amp;Referrals'!A:K,11,FALSE)</f>
        <v>Free 30 minute initial consultation.</v>
      </c>
    </row>
    <row r="35" spans="1:11" ht="62" x14ac:dyDescent="0.35">
      <c r="A35" s="95" t="s">
        <v>591</v>
      </c>
      <c r="B35" s="96" t="str">
        <f>VLOOKUP(A35,'Master List Resources&amp;Referrals'!A:K,2,FALSE)</f>
        <v>Mental Health Services, Eating disorder treatment, Face to Face, Intensive Crisis Stabilization, outpatient, ages 3 and up</v>
      </c>
      <c r="C35" s="96" t="str">
        <f>VLOOKUP(A35,'Master List Resources&amp;Referrals'!A:K,3,FALSE)</f>
        <v>Multiple Locations</v>
      </c>
      <c r="D35" s="96">
        <f>VLOOKUP(A35,'Master List Resources&amp;Referrals'!A:K,4,FALSE)</f>
        <v>0</v>
      </c>
      <c r="E35" s="96">
        <f>VLOOKUP(A35,'Master List Resources&amp;Referrals'!A:K,5,FALSE)</f>
        <v>0</v>
      </c>
      <c r="F35" s="96">
        <f>VLOOKUP(A35,'Master List Resources&amp;Referrals'!A:K,6,FALSE)</f>
        <v>0</v>
      </c>
      <c r="G35" s="96">
        <f>VLOOKUP(A35,'Master List Resources&amp;Referrals'!A:K,7,FALSE)</f>
        <v>0</v>
      </c>
      <c r="H35" s="97" t="str">
        <f>VLOOKUP(A35,'Master List Resources&amp;Referrals'!A:K,8,FALSE)</f>
        <v>24/7 Emergency: 
(877) 800-1650
Non-emergency: 
(800) 395-3223</v>
      </c>
      <c r="I35" s="96">
        <f>VLOOKUP(A35,'Master List Resources&amp;Referrals'!A:K,9,FALSE)</f>
        <v>0</v>
      </c>
      <c r="J35" s="96" t="str">
        <f>VLOOKUP(A35,'Master List Resources&amp;Referrals'!A:K,10,FALSE)</f>
        <v>https://newoakland.org/</v>
      </c>
      <c r="K35" s="96" t="str">
        <f>VLOOKUP(A35,'Master List Resources&amp;Referrals'!A:K,11,FALSE)</f>
        <v xml:space="preserve">FACE to FACE: 24 hour partial hospital program for therapy, Crisis: for individuals who would meet th criteria for psychiatric hospital admissions who could be stabilized using less restrictive treatments, Mental Health treatment, Medication, </v>
      </c>
    </row>
    <row r="36" spans="1:11" ht="62" x14ac:dyDescent="0.35">
      <c r="A36" s="98" t="s">
        <v>635</v>
      </c>
      <c r="B36" s="96" t="str">
        <f>VLOOKUP(A36,'Master List Resources&amp;Referrals'!A:K,2,FALSE)</f>
        <v>Support for the families and friends of those who have died by violence. Ask The Experts, Second Opinion, Parole Block, Murder Wall</v>
      </c>
      <c r="C36" s="96" t="str">
        <f>VLOOKUP(A36,'Master List Resources&amp;Referrals'!A:K,3,FALSE)</f>
        <v>PO Box 34</v>
      </c>
      <c r="D36" s="96">
        <f>VLOOKUP(A36,'Master List Resources&amp;Referrals'!A:K,4,FALSE)</f>
        <v>0</v>
      </c>
      <c r="E36" s="96" t="str">
        <f>VLOOKUP(A36,'Master List Resources&amp;Referrals'!A:K,5,FALSE)</f>
        <v>Royal Oak</v>
      </c>
      <c r="F36" s="96" t="str">
        <f>VLOOKUP(A36,'Master List Resources&amp;Referrals'!A:K,6,FALSE)</f>
        <v>MI</v>
      </c>
      <c r="G36" s="96" t="str">
        <f>VLOOKUP(A36,'Master List Resources&amp;Referrals'!A:K,7,FALSE)</f>
        <v>48068-0034</v>
      </c>
      <c r="H36" s="97" t="str">
        <f>VLOOKUP(A36,'Master List Resources&amp;Referrals'!A:K,8,FALSE)</f>
        <v>248-360-9692, 248-217-7725</v>
      </c>
      <c r="I36" s="96" t="str">
        <f>VLOOKUP(A36,'Master List Resources&amp;Referrals'!A:K,9,FALSE)</f>
        <v>jgrazioli0773@wideopenwest.com</v>
      </c>
      <c r="J36" s="96" t="str">
        <f>VLOOKUP(A36,'Master List Resources&amp;Referrals'!A:K,10,FALSE)</f>
        <v>https://www.pomc.org/
https://www.pomc.org/chapters/metro-detroit-chapter-2/</v>
      </c>
      <c r="K36" s="96" t="str">
        <f>VLOOKUP(A36,'Master List Resources&amp;Referrals'!A:K,11,FALSE)</f>
        <v>Chapter Leader: Joe Grazioli
Meets 2nd Thursday of the month Time: 6:30 pm-8:30 pm, at St. David’s Episcopal Church Hall in Southfield and via Zoom</v>
      </c>
    </row>
    <row r="37" spans="1:11" ht="62" x14ac:dyDescent="0.35">
      <c r="A37" s="98" t="s">
        <v>644</v>
      </c>
      <c r="B37" s="96" t="str">
        <f>VLOOKUP(A37,'Master List Resources&amp;Referrals'!A:K,2,FALSE)</f>
        <v>Support for the families and friends of those who have died by violence. Ask The Experts, Second Opinion, Parole Block, Murder Wall</v>
      </c>
      <c r="C37" s="96" t="str">
        <f>VLOOKUP(A37,'Master List Resources&amp;Referrals'!A:K,3,FALSE)</f>
        <v>PO Box 5444</v>
      </c>
      <c r="D37" s="96">
        <f>VLOOKUP(A37,'Master List Resources&amp;Referrals'!A:K,4,FALSE)</f>
        <v>0</v>
      </c>
      <c r="E37" s="96" t="str">
        <f>VLOOKUP(A37,'Master List Resources&amp;Referrals'!A:K,5,FALSE)</f>
        <v>Saginaw</v>
      </c>
      <c r="F37" s="96" t="str">
        <f>VLOOKUP(A37,'Master List Resources&amp;Referrals'!A:K,6,FALSE)</f>
        <v>MI</v>
      </c>
      <c r="G37" s="96" t="str">
        <f>VLOOKUP(A37,'Master List Resources&amp;Referrals'!A:K,7,FALSE)</f>
        <v>48603</v>
      </c>
      <c r="H37" s="97" t="str">
        <f>VLOOKUP(A37,'Master List Resources&amp;Referrals'!A:K,8,FALSE)</f>
        <v>989-443-4356</v>
      </c>
      <c r="I37" s="96" t="str">
        <f>VLOOKUP(A37,'Master List Resources&amp;Referrals'!A:K,9,FALSE)</f>
        <v>Pomcsaginaw7@gmail.com</v>
      </c>
      <c r="J37" s="96" t="str">
        <f>VLOOKUP(A37,'Master List Resources&amp;Referrals'!A:K,10,FALSE)</f>
        <v>https://www.pomc.org/
https://www.pomc.org/chapters/saginaw-county-chapter-2/</v>
      </c>
      <c r="K37" s="96" t="str">
        <f>VLOOKUP(A37,'Master List Resources&amp;Referrals'!A:K,11,FALSE)</f>
        <v>Chapter Leader: Tamara Tucker 
4th Saturday of each month, Time: 3:00 pm – 4:30 pm, Contact Chapter email or phone number for directions. 
Also has a Facebook group.</v>
      </c>
    </row>
    <row r="38" spans="1:11" ht="62" x14ac:dyDescent="0.35">
      <c r="A38" s="98" t="s">
        <v>652</v>
      </c>
      <c r="B38" s="96" t="str">
        <f>VLOOKUP(A38,'Master List Resources&amp;Referrals'!A:K,2,FALSE)</f>
        <v>Mental Health - Partial hospitalization program (PHP), Intensive Outpatiend Program (IOP)</v>
      </c>
      <c r="C38" s="96" t="str">
        <f>VLOOKUP(A38,'Master List Resources&amp;Referrals'!A:K,3,FALSE)</f>
        <v xml:space="preserve"> 5440 Corporate Drive </v>
      </c>
      <c r="D38" s="96" t="str">
        <f>VLOOKUP(A38,'Master List Resources&amp;Referrals'!A:K,4,FALSE)</f>
        <v>Suite 125</v>
      </c>
      <c r="E38" s="96" t="str">
        <f>VLOOKUP(A38,'Master List Resources&amp;Referrals'!A:K,5,FALSE)</f>
        <v>Troy</v>
      </c>
      <c r="F38" s="96" t="str">
        <f>VLOOKUP(A38,'Master List Resources&amp;Referrals'!A:K,6,FALSE)</f>
        <v>MI</v>
      </c>
      <c r="G38" s="96">
        <f>VLOOKUP(A38,'Master List Resources&amp;Referrals'!A:K,7,FALSE)</f>
        <v>48098</v>
      </c>
      <c r="H38" s="97" t="str">
        <f>VLOOKUP(A38,'Master List Resources&amp;Referrals'!A:K,8,FALSE)</f>
        <v>248-550-0369
855-401-1117</v>
      </c>
      <c r="I38" s="96">
        <f>VLOOKUP(A38,'Master List Resources&amp;Referrals'!A:K,9,FALSE)</f>
        <v>0</v>
      </c>
      <c r="J38" s="96" t="str">
        <f>VLOOKUP(A38,'Master List Resources&amp;Referrals'!A:K,10,FALSE)</f>
        <v>https://odysseyoutpatient.com/troy</v>
      </c>
      <c r="K38" s="96" t="str">
        <f>VLOOKUP(A38,'Master List Resources&amp;Referrals'!A:K,11,FALSE)</f>
        <v>Outpatient mental health facility that offers 5-days/week 6-hour Partial-hospitalization program, and 3-5 days/week 3-hour Intensive Outpatient Program. The Intensive Outpatient Program also has a virtual option for daytime or evening.</v>
      </c>
    </row>
    <row r="39" spans="1:11" ht="46.5" x14ac:dyDescent="0.35">
      <c r="A39" s="98" t="s">
        <v>659</v>
      </c>
      <c r="B39" s="96" t="str">
        <f>VLOOKUP(A39,'Master List Resources&amp;Referrals'!A:K,2,FALSE)</f>
        <v>Counseling, Mental Health, Integrated Health</v>
      </c>
      <c r="C39" s="96" t="str">
        <f>VLOOKUP(A39,'Master List Resources&amp;Referrals'!A:K,3,FALSE)</f>
        <v>41740 Six Mile Rd</v>
      </c>
      <c r="D39" s="96" t="str">
        <f>VLOOKUP(A39,'Master List Resources&amp;Referrals'!A:K,4,FALSE)</f>
        <v>Suites 103-105</v>
      </c>
      <c r="E39" s="96" t="str">
        <f>VLOOKUP(A39,'Master List Resources&amp;Referrals'!A:K,5,FALSE)</f>
        <v>Northville</v>
      </c>
      <c r="F39" s="96" t="str">
        <f>VLOOKUP(A39,'Master List Resources&amp;Referrals'!A:K,6,FALSE)</f>
        <v>MI</v>
      </c>
      <c r="G39" s="96">
        <f>VLOOKUP(A39,'Master List Resources&amp;Referrals'!A:K,7,FALSE)</f>
        <v>48168</v>
      </c>
      <c r="H39" s="97" t="str">
        <f>VLOOKUP(A39,'Master List Resources&amp;Referrals'!A:K,8,FALSE)</f>
        <v>734-542-6969</v>
      </c>
      <c r="I39" s="96" t="str">
        <f>VLOOKUP(A39,'Master List Resources&amp;Referrals'!A:K,9,FALSE)</f>
        <v>office@pcs-counseling.com</v>
      </c>
      <c r="J39" s="96" t="str">
        <f>VLOOKUP(A39,'Master List Resources&amp;Referrals'!A:K,10,FALSE)</f>
        <v>https://pcs-global.com/</v>
      </c>
      <c r="K39" s="96" t="str">
        <f>VLOOKUP(A39,'Master List Resources&amp;Referrals'!A:K,11,FALSE)</f>
        <v>Children, Adolescents, Adults, Seniors
Accepts Insurance, Out of Network Insurance, Cash Pay.
Website searchable by Clinical Specialties and Services</v>
      </c>
    </row>
    <row r="40" spans="1:11" ht="62" x14ac:dyDescent="0.35">
      <c r="A40" s="98" t="s">
        <v>673</v>
      </c>
      <c r="B40" s="96" t="str">
        <f>VLOOKUP(A40,'Master List Resources&amp;Referrals'!A:K,2,FALSE)</f>
        <v>Mental Health, Therapy/Help Finder, Virtual Magazine</v>
      </c>
      <c r="C40" s="96">
        <f>VLOOKUP(A40,'Master List Resources&amp;Referrals'!A:K,3,FALSE)</f>
        <v>0</v>
      </c>
      <c r="D40" s="96">
        <f>VLOOKUP(A40,'Master List Resources&amp;Referrals'!A:K,4,FALSE)</f>
        <v>0</v>
      </c>
      <c r="E40" s="96">
        <f>VLOOKUP(A40,'Master List Resources&amp;Referrals'!A:K,5,FALSE)</f>
        <v>0</v>
      </c>
      <c r="F40" s="96">
        <f>VLOOKUP(A40,'Master List Resources&amp;Referrals'!A:K,6,FALSE)</f>
        <v>0</v>
      </c>
      <c r="G40" s="96">
        <f>VLOOKUP(A40,'Master List Resources&amp;Referrals'!A:K,7,FALSE)</f>
        <v>0</v>
      </c>
      <c r="H40" s="97">
        <f>VLOOKUP(A40,'Master List Resources&amp;Referrals'!A:K,8,FALSE)</f>
        <v>0</v>
      </c>
      <c r="I40" s="96">
        <f>VLOOKUP(A40,'Master List Resources&amp;Referrals'!A:K,9,FALSE)</f>
        <v>0</v>
      </c>
      <c r="J40" s="96" t="str">
        <f>VLOOKUP(A40,'Master List Resources&amp;Referrals'!A:K,10,FALSE)</f>
        <v>https://www.psychologytoday.com/us</v>
      </c>
      <c r="K40" s="96" t="str">
        <f>VLOOKUP(A40,'Master List Resources&amp;Referrals'!A:K,11,FALSE)</f>
        <v>Psychology Today's website has a free search option for help by category of need and location with many filters including finding a therapist of your same religion, culture, language, etc in addition to having their Magazine Articles available online.</v>
      </c>
    </row>
    <row r="41" spans="1:11" ht="108.5" x14ac:dyDescent="0.35">
      <c r="A41" s="123" t="s">
        <v>690</v>
      </c>
      <c r="B41" s="96" t="str">
        <f>VLOOKUP(A41,'Master List Resources&amp;Referrals'!A:K,2,FALSE)</f>
        <v>Integrative Mental Health services for adults and adolescents ages 12+. Locations in Plymouth, Northville, Ann Arbor, and Farmington</v>
      </c>
      <c r="C41" s="96">
        <f>VLOOKUP(A41,'Master List Resources&amp;Referrals'!A:K,3,FALSE)</f>
        <v>0</v>
      </c>
      <c r="D41" s="96">
        <f>VLOOKUP(A41,'Master List Resources&amp;Referrals'!A:K,4,FALSE)</f>
        <v>0</v>
      </c>
      <c r="E41" s="96">
        <f>VLOOKUP(A41,'Master List Resources&amp;Referrals'!A:K,5,FALSE)</f>
        <v>0</v>
      </c>
      <c r="F41" s="96">
        <f>VLOOKUP(A41,'Master List Resources&amp;Referrals'!A:K,6,FALSE)</f>
        <v>0</v>
      </c>
      <c r="G41" s="96">
        <f>VLOOKUP(A41,'Master List Resources&amp;Referrals'!A:K,7,FALSE)</f>
        <v>0</v>
      </c>
      <c r="H41" s="97">
        <f>VLOOKUP(A41,'Master List Resources&amp;Referrals'!A:K,8,FALSE)</f>
        <v>7345318563</v>
      </c>
      <c r="I41" s="96" t="str">
        <f>VLOOKUP(A41,'Master List Resources&amp;Referrals'!A:K,9,FALSE)</f>
        <v>info@resetbrainandbody.com</v>
      </c>
      <c r="J41" s="96" t="str">
        <f>VLOOKUP(A41,'Master List Resources&amp;Referrals'!A:K,10,FALSE)</f>
        <v>https://www.resetbrainandbody.com/</v>
      </c>
      <c r="K41" s="96" t="str">
        <f>VLOOKUP(A41,'Master List Resources&amp;Referrals'!A:K,11,FALSE)</f>
        <v>Our elevated approach integrates mind and body, creating pathways to healing that conventional therapy often misses. Our team of 35+ specialized clinicians brings tools that address not just what you think, but how you feel in your body—unlocking the deep-seated patterns keeping you stuck.
Somatic therapy, mindfulness-based CBT, creative expression, trauma and deep healing therapy, and foundational wellness</v>
      </c>
    </row>
    <row r="42" spans="1:11" ht="139.5" x14ac:dyDescent="0.35">
      <c r="A42" s="98" t="s">
        <v>695</v>
      </c>
      <c r="B42" s="96" t="str">
        <f>VLOOKUP(A42,'Master List Resources&amp;Referrals'!A:K,2,FALSE)</f>
        <v>Mentaly Health/Therapy ages 14 and up - Virtual - Takes Insurance. Podcast and Resources are also on the website.</v>
      </c>
      <c r="C42" s="96">
        <f>VLOOKUP(A42,'Master List Resources&amp;Referrals'!A:K,3,FALSE)</f>
        <v>0</v>
      </c>
      <c r="D42" s="96">
        <f>VLOOKUP(A42,'Master List Resources&amp;Referrals'!A:K,4,FALSE)</f>
        <v>0</v>
      </c>
      <c r="E42" s="96" t="str">
        <f>VLOOKUP(A42,'Master List Resources&amp;Referrals'!A:K,5,FALSE)</f>
        <v>Livonia</v>
      </c>
      <c r="F42" s="96" t="str">
        <f>VLOOKUP(A42,'Master List Resources&amp;Referrals'!A:K,6,FALSE)</f>
        <v>MI</v>
      </c>
      <c r="G42" s="96">
        <f>VLOOKUP(A42,'Master List Resources&amp;Referrals'!A:K,7,FALSE)</f>
        <v>0</v>
      </c>
      <c r="H42" s="97">
        <f>VLOOKUP(A42,'Master List Resources&amp;Referrals'!A:K,8,FALSE)</f>
        <v>2486070002</v>
      </c>
      <c r="I42" s="96" t="str">
        <f>VLOOKUP(A42,'Master List Resources&amp;Referrals'!A:K,9,FALSE)</f>
        <v>rick@resilientheartmi.com</v>
      </c>
      <c r="J42" s="96" t="str">
        <f>VLOOKUP(A42,'Master List Resources&amp;Referrals'!A:K,10,FALSE)</f>
        <v xml:space="preserve">https://www.resilientheartmi.com/ </v>
      </c>
      <c r="K42" s="96" t="str">
        <f>VLOOKUP(A42,'Master List Resources&amp;Referrals'!A:K,11,FALSE)</f>
        <v>Specialty Areas include: Grief &amp; Loss (prolonged grief, anticipatory grief, suicide &amp; overdose, traumatic loss, death of child/spouse/parent/sibling, stillbirth &amp; miscarriage; Infertility, Non-death losses such as divorce, estrangement, foster/adoption, job loss, etc.), Depression &amp; Anxiety, Shape &amp; Low Self Esteem, Difficult Life Transitions, Professional Burnout, ADHD. Primarily virtual at the moment. Limited in-person requests in Livonia.
https://www.psychologytoday.com/us/therapists/rick-guttersohn-livonia-mi/944461</v>
      </c>
    </row>
    <row r="43" spans="1:11" ht="77.5" x14ac:dyDescent="0.35">
      <c r="A43" s="123" t="s">
        <v>700</v>
      </c>
      <c r="B43" s="96" t="str">
        <f>VLOOKUP(A43,'Master List Resources&amp;Referrals'!A:K,2,FALSE)</f>
        <v>Adult and Adolescent Intensive Outpatient, Partial Hospitalization, Therapy, Psychiatric Services, Adult ADHD/ADD Evaluations, Detoxification &amp; Recovery</v>
      </c>
      <c r="C43" s="96" t="str">
        <f>VLOOKUP(A43,'Master List Resources&amp;Referrals'!A:K,3,FALSE)</f>
        <v>Multiple Locations</v>
      </c>
      <c r="D43" s="96">
        <f>VLOOKUP(A43,'Master List Resources&amp;Referrals'!A:K,4,FALSE)</f>
        <v>0</v>
      </c>
      <c r="E43" s="96">
        <f>VLOOKUP(A43,'Master List Resources&amp;Referrals'!A:K,5,FALSE)</f>
        <v>0</v>
      </c>
      <c r="F43" s="96" t="str">
        <f>VLOOKUP(A43,'Master List Resources&amp;Referrals'!A:K,6,FALSE)</f>
        <v>MI</v>
      </c>
      <c r="G43" s="96">
        <f>VLOOKUP(A43,'Master List Resources&amp;Referrals'!A:K,7,FALSE)</f>
        <v>48083</v>
      </c>
      <c r="H43" s="97" t="str">
        <f>VLOOKUP(A43,'Master List Resources&amp;Referrals'!A:K,8,FALSE)</f>
        <v>Troy: 
(248) 585-3239
West Bloomfield: (248) 702-6132</v>
      </c>
      <c r="I43" s="96">
        <f>VLOOKUP(A43,'Master List Resources&amp;Referrals'!A:K,9,FALSE)</f>
        <v>0</v>
      </c>
      <c r="J43" s="96" t="str">
        <f>VLOOKUP(A43,'Master List Resources&amp;Referrals'!A:K,10,FALSE)</f>
        <v>https://www.riversbendpc.com/</v>
      </c>
      <c r="K43" s="96" t="str">
        <f>VLOOKUP(A43,'Master List Resources&amp;Referrals'!A:K,11,FALSE)</f>
        <v>Our licensed therapists are trained to guide individuals through the therapeutic process while providing a safe and comfortable space to share. Our clinical team consists of professionals in social work, psychology, counseling, psychiatry, nursing, and substance use.</v>
      </c>
    </row>
    <row r="44" spans="1:11" ht="77.5" x14ac:dyDescent="0.35">
      <c r="A44" s="95" t="s">
        <v>715</v>
      </c>
      <c r="B44" s="96" t="str">
        <f>VLOOKUP(A44,'Master List Resources&amp;Referrals'!A:K,2,FALSE)</f>
        <v>Mental Health support for students enrolled in credit courses. Immediate, short-term assistance.</v>
      </c>
      <c r="C44" s="96" t="str">
        <f>VLOOKUP(A44,'Master List Resources&amp;Referrals'!A:K,3,FALSE)</f>
        <v>18600 Haggerty Rd</v>
      </c>
      <c r="D44" s="96" t="str">
        <f>VLOOKUP(A44,'Master List Resources&amp;Referrals'!A:K,4,FALSE)</f>
        <v>McDowell Center</v>
      </c>
      <c r="E44" s="96" t="str">
        <f>VLOOKUP(A44,'Master List Resources&amp;Referrals'!A:K,5,FALSE)</f>
        <v>Livonia</v>
      </c>
      <c r="F44" s="96" t="str">
        <f>VLOOKUP(A44,'Master List Resources&amp;Referrals'!A:K,6,FALSE)</f>
        <v>MI</v>
      </c>
      <c r="G44" s="96">
        <f>VLOOKUP(A44,'Master List Resources&amp;Referrals'!A:K,7,FALSE)</f>
        <v>48152</v>
      </c>
      <c r="H44" s="97">
        <f>VLOOKUP(A44,'Master List Resources&amp;Referrals'!A:K,8,FALSE)</f>
        <v>7344624486</v>
      </c>
      <c r="I44" s="96" t="str">
        <f>VLOOKUP(A44,'Master List Resources&amp;Referrals'!A:K,9,FALSE)</f>
        <v>studentrelations@schoolcraft.edu</v>
      </c>
      <c r="J44" s="96" t="str">
        <f>VLOOKUP(A44,'Master List Resources&amp;Referrals'!A:K,10,FALSE)</f>
        <v>https://www.schoolcraft.edu/student-relations/mental-health-support/</v>
      </c>
      <c r="K44" s="96" t="str">
        <f>VLOOKUP(A44,'Master List Resources&amp;Referrals'!A:K,11,FALSE)</f>
        <v xml:space="preserve">SC Be Well provides 24/7/365 free access for Schoolcraft students enrolled in credit classes. Offers students quick access to a counselor and countless resources for well being including mediation, mindfulness, stress management and more.  Students can also access a 24/7 crisis line. </v>
      </c>
    </row>
    <row r="45" spans="1:11" ht="108.5" x14ac:dyDescent="0.35">
      <c r="A45" s="99" t="s">
        <v>734</v>
      </c>
      <c r="B45" s="96" t="str">
        <f>VLOOKUP(A45,'Master List Resources&amp;Referrals'!A:K,2,FALSE)</f>
        <v>New Moms/Postpartum Support
Counseling/Therapy
Support Groups
Mental Health Testing
Addiction
Anger Management</v>
      </c>
      <c r="C45" s="96" t="str">
        <f>VLOOKUP(A45,'Master List Resources&amp;Referrals'!A:K,3,FALSE)</f>
        <v>Plymouth Office 
41100 Plymouth Road
Brighton Office
2000 Grand River Annex</v>
      </c>
      <c r="D45" s="96" t="str">
        <f>VLOOKUP(A45,'Master List Resources&amp;Referrals'!A:K,4,FALSE)</f>
        <v xml:space="preserve">Suite 110
Suite 400
</v>
      </c>
      <c r="E45" s="96" t="str">
        <f>VLOOKUP(A45,'Master List Resources&amp;Referrals'!A:K,5,FALSE)</f>
        <v>Plymouth
Brighton</v>
      </c>
      <c r="F45" s="96" t="str">
        <f>VLOOKUP(A45,'Master List Resources&amp;Referrals'!A:K,6,FALSE)</f>
        <v>MI</v>
      </c>
      <c r="G45" s="96" t="str">
        <f>VLOOKUP(A45,'Master List Resources&amp;Referrals'!A:K,7,FALSE)</f>
        <v>48170
48114</v>
      </c>
      <c r="H45" s="97">
        <f>VLOOKUP(A45,'Master List Resources&amp;Referrals'!A:K,8,FALSE)</f>
        <v>7349271201</v>
      </c>
      <c r="I45" s="96">
        <f>VLOOKUP(A45,'Master List Resources&amp;Referrals'!A:K,9,FALSE)</f>
        <v>0</v>
      </c>
      <c r="J45" s="96" t="str">
        <f>VLOOKUP(A45,'Master List Resources&amp;Referrals'!A:K,10,FALSE)</f>
        <v>https://www.solidgroundcounseling.com</v>
      </c>
      <c r="K45" s="96" t="str">
        <f>VLOOKUP(A45,'Master List Resources&amp;Referrals'!A:K,11,FALSE)</f>
        <v>Groups: Teen Support (13-17), Anxiety Support (18-25), New Moms/Postpartum Support, First Responders, Spouses of First Responders. Individual Counseling for all ages: Grief and Loss; Parenting Skills; Sexual Integrity and Abuse; Family Dynamics; Anger Management; Addictions. Testing. Low-cost or free available with Master's Level Interns for those who do not have coverage or cannot afford the regular practitioners.</v>
      </c>
    </row>
    <row r="46" spans="1:11" ht="62" x14ac:dyDescent="0.35">
      <c r="A46" s="123" t="s">
        <v>749</v>
      </c>
      <c r="B46" s="96" t="str">
        <f>VLOOKUP(A46,'Master List Resources&amp;Referrals'!A:K,2,FALSE)</f>
        <v>IN-PATIENT Mental Health/ Behavioral Health Hospital for Adolescents, Adults, Seniors, and those with Developmental Disabilities</v>
      </c>
      <c r="C46" s="96" t="str">
        <f>VLOOKUP(A46,'Master List Resources&amp;Referrals'!A:K,3,FALSE)</f>
        <v>15000 Gratiot Ave</v>
      </c>
      <c r="D46" s="96">
        <f>VLOOKUP(A46,'Master List Resources&amp;Referrals'!A:K,4,FALSE)</f>
        <v>0</v>
      </c>
      <c r="E46" s="96" t="str">
        <f>VLOOKUP(A46,'Master List Resources&amp;Referrals'!A:K,5,FALSE)</f>
        <v>Detroit</v>
      </c>
      <c r="F46" s="96" t="str">
        <f>VLOOKUP(A46,'Master List Resources&amp;Referrals'!A:K,6,FALSE)</f>
        <v>MI</v>
      </c>
      <c r="G46" s="96">
        <f>VLOOKUP(A46,'Master List Resources&amp;Referrals'!A:K,7,FALSE)</f>
        <v>48205</v>
      </c>
      <c r="H46" s="97" t="str">
        <f>VLOOKUP(A46,'Master List Resources&amp;Referrals'!A:K,8,FALSE)</f>
        <v>(888) 909-4977
(877) 530-5222</v>
      </c>
      <c r="I46" s="96">
        <f>VLOOKUP(A46,'Master List Resources&amp;Referrals'!A:K,9,FALSE)</f>
        <v>0</v>
      </c>
      <c r="J46" s="96" t="str">
        <f>VLOOKUP(A46,'Master List Resources&amp;Referrals'!A:K,10,FALSE)</f>
        <v>https://www.stonecrestcenter.com/</v>
      </c>
      <c r="K46" s="96">
        <f>VLOOKUP(A46,'Master List Resources&amp;Referrals'!A:K,11,FALSE)</f>
        <v>0</v>
      </c>
    </row>
    <row r="47" spans="1:11" ht="31" x14ac:dyDescent="0.35">
      <c r="A47" s="95" t="s">
        <v>759</v>
      </c>
      <c r="B47" s="96" t="str">
        <f>VLOOKUP(A47,'Master List Resources&amp;Referrals'!A:K,2,FALSE)</f>
        <v>Crisis Stabilization Unit through DWIHN</v>
      </c>
      <c r="C47" s="96" t="str">
        <f>VLOOKUP(A47,'Master List Resources&amp;Referrals'!A:K,3,FALSE)</f>
        <v>6309 Mack</v>
      </c>
      <c r="D47" s="96">
        <f>VLOOKUP(A47,'Master List Resources&amp;Referrals'!A:K,4,FALSE)</f>
        <v>0</v>
      </c>
      <c r="E47" s="96" t="str">
        <f>VLOOKUP(A47,'Master List Resources&amp;Referrals'!A:K,5,FALSE)</f>
        <v>Detroit</v>
      </c>
      <c r="F47" s="96" t="str">
        <f>VLOOKUP(A47,'Master List Resources&amp;Referrals'!A:K,6,FALSE)</f>
        <v>MI</v>
      </c>
      <c r="G47" s="96" t="str">
        <f>VLOOKUP(A47,'Master List Resources&amp;Referrals'!A:K,7,FALSE)</f>
        <v>48207</v>
      </c>
      <c r="H47" s="97">
        <f>VLOOKUP(A47,'Master List Resources&amp;Referrals'!A:K,8,FALSE)</f>
        <v>3139695387</v>
      </c>
      <c r="I47" s="96">
        <f>VLOOKUP(A47,'Master List Resources&amp;Referrals'!A:K,9,FALSE)</f>
        <v>0</v>
      </c>
      <c r="J47" s="96" t="str">
        <f>VLOOKUP(A47,'Master List Resources&amp;Referrals'!A:K,10,FALSE)</f>
        <v>DWIHN.org</v>
      </c>
      <c r="K47" s="96" t="str">
        <f>VLOOKUP(A47,'Master List Resources&amp;Referrals'!A:K,11,FALSE)</f>
        <v>CSU Services in Eastern Wayne County/Detroit. 16 Adult Beds.</v>
      </c>
    </row>
    <row r="48" spans="1:11" ht="31" x14ac:dyDescent="0.35">
      <c r="A48" s="95" t="s">
        <v>763</v>
      </c>
      <c r="B48" s="96" t="str">
        <f>VLOOKUP(A48,'Master List Resources&amp;Referrals'!A:K,2,FALSE)</f>
        <v>Crisis Stabilization Unit through DWIHN</v>
      </c>
      <c r="C48" s="96" t="str">
        <f>VLOOKUP(A48,'Master List Resources&amp;Referrals'!A:K,3,FALSE)</f>
        <v>34290 Ford Rd.</v>
      </c>
      <c r="D48" s="96">
        <f>VLOOKUP(A48,'Master List Resources&amp;Referrals'!A:K,4,FALSE)</f>
        <v>0</v>
      </c>
      <c r="E48" s="96" t="str">
        <f>VLOOKUP(A48,'Master List Resources&amp;Referrals'!A:K,5,FALSE)</f>
        <v>Westland</v>
      </c>
      <c r="F48" s="96" t="str">
        <f>VLOOKUP(A48,'Master List Resources&amp;Referrals'!A:K,6,FALSE)</f>
        <v>MI</v>
      </c>
      <c r="G48" s="96" t="str">
        <f>VLOOKUP(A48,'Master List Resources&amp;Referrals'!A:K,7,FALSE)</f>
        <v>48185</v>
      </c>
      <c r="H48" s="97">
        <f>VLOOKUP(A48,'Master List Resources&amp;Referrals'!A:K,8,FALSE)</f>
        <v>3133912753</v>
      </c>
      <c r="I48" s="96">
        <f>VLOOKUP(A48,'Master List Resources&amp;Referrals'!A:K,9,FALSE)</f>
        <v>0</v>
      </c>
      <c r="J48" s="96" t="str">
        <f>VLOOKUP(A48,'Master List Resources&amp;Referrals'!A:K,10,FALSE)</f>
        <v>DWIHN.org</v>
      </c>
      <c r="K48" s="96" t="str">
        <f>VLOOKUP(A48,'Master List Resources&amp;Referrals'!A:K,11,FALSE)</f>
        <v>24/7 Walk-in or Call. New location for CSU Services in Western Wayne County (replacing Livonia, which closed). 12 Adult Beds.</v>
      </c>
    </row>
    <row r="49" spans="1:11" ht="62" x14ac:dyDescent="0.35">
      <c r="A49" s="98" t="s">
        <v>817</v>
      </c>
      <c r="B49" s="96" t="str">
        <f>VLOOKUP(A49,'Master List Resources&amp;Referrals'!A:K,2,FALSE)</f>
        <v>Support to those grieving the loss of a military loved one. Adults and Children (5 year old Kindergarteners and up)</v>
      </c>
      <c r="C49" s="96">
        <f>VLOOKUP(A49,'Master List Resources&amp;Referrals'!A:K,3,FALSE)</f>
        <v>0</v>
      </c>
      <c r="D49" s="96">
        <f>VLOOKUP(A49,'Master List Resources&amp;Referrals'!A:K,4,FALSE)</f>
        <v>0</v>
      </c>
      <c r="E49" s="96">
        <f>VLOOKUP(A49,'Master List Resources&amp;Referrals'!A:K,5,FALSE)</f>
        <v>0</v>
      </c>
      <c r="F49" s="96">
        <f>VLOOKUP(A49,'Master List Resources&amp;Referrals'!A:K,6,FALSE)</f>
        <v>0</v>
      </c>
      <c r="G49" s="96">
        <f>VLOOKUP(A49,'Master List Resources&amp;Referrals'!A:K,7,FALSE)</f>
        <v>0</v>
      </c>
      <c r="H49" s="97" t="str">
        <f>VLOOKUP(A49,'Master List Resources&amp;Referrals'!A:K,8,FALSE)</f>
        <v>24/7 Survivor helpline: 
800-959-TAPS</v>
      </c>
      <c r="I49" s="96" t="str">
        <f>VLOOKUP(A49,'Master List Resources&amp;Referrals'!A:K,9,FALSE)</f>
        <v>info@taps.org
youthprograms@taps.org</v>
      </c>
      <c r="J49" s="96" t="str">
        <f>VLOOKUP(A49,'Master List Resources&amp;Referrals'!A:K,10,FALSE)</f>
        <v>https://www.taps.org/</v>
      </c>
      <c r="K49" s="96" t="str">
        <f>VLOOKUP(A49,'Master List Resources&amp;Referrals'!A:K,11,FALSE)</f>
        <v>Offers compassionate care to all those grieving the death of a military loved one. Peer-based support; casework assistance; connections to grief and trauma resources; and retreats, camps, and national/regional survivor seminars.</v>
      </c>
    </row>
    <row r="50" spans="1:11" ht="93" x14ac:dyDescent="0.35">
      <c r="A50" s="98" t="s">
        <v>833</v>
      </c>
      <c r="B50" s="96" t="str">
        <f>VLOOKUP(A50,'Master List Resources&amp;Referrals'!A:K,2,FALSE)</f>
        <v>Primary Care, Mental Health, Specialty Care, Social Programs and Services for Military Veterans</v>
      </c>
      <c r="C50" s="96" t="str">
        <f>VLOOKUP(A50,'Master List Resources&amp;Referrals'!A:K,3,FALSE)</f>
        <v>Lieutenant Colonel Charles S. Kettles VA Medical Center</v>
      </c>
      <c r="D50" s="96" t="str">
        <f>VLOOKUP(A50,'Master List Resources&amp;Referrals'!A:K,4,FALSE)</f>
        <v>2215 Fuller Rd</v>
      </c>
      <c r="E50" s="96" t="str">
        <f>VLOOKUP(A50,'Master List Resources&amp;Referrals'!A:K,5,FALSE)</f>
        <v>Ann Arbor</v>
      </c>
      <c r="F50" s="96" t="str">
        <f>VLOOKUP(A50,'Master List Resources&amp;Referrals'!A:K,6,FALSE)</f>
        <v>MI</v>
      </c>
      <c r="G50" s="96" t="str">
        <f>VLOOKUP(A50,'Master List Resources&amp;Referrals'!A:K,7,FALSE)</f>
        <v>48105-2303</v>
      </c>
      <c r="H50" s="97" t="str">
        <f>VLOOKUP(A50,'Master List Resources&amp;Referrals'!A:K,8,FALSE)</f>
        <v>Main phone: 
734-769-7100
VA health connect: 833-940-1624
Mental health care: 734-845-3471</v>
      </c>
      <c r="I50" s="96">
        <f>VLOOKUP(A50,'Master List Resources&amp;Referrals'!A:K,9,FALSE)</f>
        <v>0</v>
      </c>
      <c r="J50" s="96" t="str">
        <f>VLOOKUP(A50,'Master List Resources&amp;Referrals'!A:K,10,FALSE)</f>
        <v>https://www.va.gov/ann-arbor-health-care/</v>
      </c>
      <c r="K50" s="96">
        <f>VLOOKUP(A50,'Master List Resources&amp;Referrals'!A:K,11,FALSE)</f>
        <v>0</v>
      </c>
    </row>
    <row r="51" spans="1:11" ht="108.5" x14ac:dyDescent="0.35">
      <c r="A51" s="98" t="s">
        <v>840</v>
      </c>
      <c r="B51" s="96" t="str">
        <f>VLOOKUP(A51,'Master List Resources&amp;Referrals'!A:K,2,FALSE)</f>
        <v>Primary Care, Mental Health, Specialty Care, Social Programs and Services for Military Veterans</v>
      </c>
      <c r="C51" s="96" t="str">
        <f>VLOOKUP(A51,'Master List Resources&amp;Referrals'!A:K,3,FALSE)</f>
        <v>Battle Creek VA Medical Center</v>
      </c>
      <c r="D51" s="96" t="str">
        <f>VLOOKUP(A51,'Master List Resources&amp;Referrals'!A:K,4,FALSE)</f>
        <v>5500 Armstrong Road</v>
      </c>
      <c r="E51" s="96" t="str">
        <f>VLOOKUP(A51,'Master List Resources&amp;Referrals'!A:K,5,FALSE)</f>
        <v>Battle Creek</v>
      </c>
      <c r="F51" s="96" t="str">
        <f>VLOOKUP(A51,'Master List Resources&amp;Referrals'!A:K,6,FALSE)</f>
        <v>MI</v>
      </c>
      <c r="G51" s="96" t="str">
        <f>VLOOKUP(A51,'Master List Resources&amp;Referrals'!A:K,7,FALSE)</f>
        <v>49037-7314</v>
      </c>
      <c r="H51" s="97" t="str">
        <f>VLOOKUP(A51,'Master List Resources&amp;Referrals'!A:K,8,FALSE)</f>
        <v>Main phone: 
269-966-5600
VA health connect: 833-940-1624
Mental health care: 888-214-1247, ext. 33680</v>
      </c>
      <c r="I51" s="96">
        <f>VLOOKUP(A51,'Master List Resources&amp;Referrals'!A:K,9,FALSE)</f>
        <v>0</v>
      </c>
      <c r="J51" s="96" t="str">
        <f>VLOOKUP(A51,'Master List Resources&amp;Referrals'!A:K,10,FALSE)</f>
        <v>https://www.va.gov/battle-creek-health-care/</v>
      </c>
      <c r="K51" s="96">
        <f>VLOOKUP(A51,'Master List Resources&amp;Referrals'!A:K,11,FALSE)</f>
        <v>0</v>
      </c>
    </row>
    <row r="52" spans="1:11" ht="108.5" x14ac:dyDescent="0.35">
      <c r="A52" s="98" t="s">
        <v>847</v>
      </c>
      <c r="B52" s="96" t="str">
        <f>VLOOKUP(A52,'Master List Resources&amp;Referrals'!A:K,2,FALSE)</f>
        <v>Primary Care, Mental Health, Specialty Care, Social Programs and Services for Military Veterans</v>
      </c>
      <c r="C52" s="96" t="str">
        <f>VLOOKUP(A52,'Master List Resources&amp;Referrals'!A:K,3,FALSE)</f>
        <v>John D. Dingell Department of Veterans Affairs Medical Center</v>
      </c>
      <c r="D52" s="96" t="str">
        <f>VLOOKUP(A52,'Master List Resources&amp;Referrals'!A:K,4,FALSE)</f>
        <v>4646 John R Street</v>
      </c>
      <c r="E52" s="96" t="str">
        <f>VLOOKUP(A52,'Master List Resources&amp;Referrals'!A:K,5,FALSE)</f>
        <v>Detroit</v>
      </c>
      <c r="F52" s="96" t="str">
        <f>VLOOKUP(A52,'Master List Resources&amp;Referrals'!A:K,6,FALSE)</f>
        <v>MI</v>
      </c>
      <c r="G52" s="96" t="str">
        <f>VLOOKUP(A52,'Master List Resources&amp;Referrals'!A:K,7,FALSE)</f>
        <v>48201-1916</v>
      </c>
      <c r="H52" s="97" t="str">
        <f>VLOOKUP(A52,'Master List Resources&amp;Referrals'!A:K,8,FALSE)</f>
        <v>Main phone: 
313-576-1000
VA health connect: 
833-940-1624
Mental health care:
313-576-1000, ext. 65370</v>
      </c>
      <c r="I52" s="96">
        <f>VLOOKUP(A52,'Master List Resources&amp;Referrals'!A:K,9,FALSE)</f>
        <v>0</v>
      </c>
      <c r="J52" s="96" t="str">
        <f>VLOOKUP(A52,'Master List Resources&amp;Referrals'!A:K,10,FALSE)</f>
        <v>https://www.va.gov/detroit-health-care/</v>
      </c>
      <c r="K52" s="96">
        <f>VLOOKUP(A52,'Master List Resources&amp;Referrals'!A:K,11,FALSE)</f>
        <v>0</v>
      </c>
    </row>
    <row r="53" spans="1:11" ht="108.5" x14ac:dyDescent="0.35">
      <c r="A53" s="98" t="s">
        <v>853</v>
      </c>
      <c r="B53" s="96" t="str">
        <f>VLOOKUP(A53,'Master List Resources&amp;Referrals'!A:K,2,FALSE)</f>
        <v>Primary Care, Mental Health, Specialty Care, Social Programs and Services for Military Veterans</v>
      </c>
      <c r="C53" s="96" t="str">
        <f>VLOOKUP(A53,'Master List Resources&amp;Referrals'!A:K,3,FALSE)</f>
        <v>Oscar G. Johnson Department of Veterans Affairs Medical Facility</v>
      </c>
      <c r="D53" s="96" t="str">
        <f>VLOOKUP(A53,'Master List Resources&amp;Referrals'!A:K,4,FALSE)</f>
        <v>325 East H Street</v>
      </c>
      <c r="E53" s="96" t="str">
        <f>VLOOKUP(A53,'Master List Resources&amp;Referrals'!A:K,5,FALSE)</f>
        <v>Iron Mountain</v>
      </c>
      <c r="F53" s="96" t="str">
        <f>VLOOKUP(A53,'Master List Resources&amp;Referrals'!A:K,6,FALSE)</f>
        <v>MI</v>
      </c>
      <c r="G53" s="96" t="str">
        <f>VLOOKUP(A53,'Master List Resources&amp;Referrals'!A:K,7,FALSE)</f>
        <v>49801-4760</v>
      </c>
      <c r="H53" s="97" t="str">
        <f>VLOOKUP(A53,'Master List Resources&amp;Referrals'!A:K,8,FALSE)</f>
        <v>Main phone: 
800-215-8262
VA health connect: 
833-933-1107
Mental health care: 
800-215-8262, ext. 32541</v>
      </c>
      <c r="I53" s="96">
        <f>VLOOKUP(A53,'Master List Resources&amp;Referrals'!A:K,9,FALSE)</f>
        <v>0</v>
      </c>
      <c r="J53" s="96" t="str">
        <f>VLOOKUP(A53,'Master List Resources&amp;Referrals'!A:K,10,FALSE)</f>
        <v>https://www.va.gov/iron-mountain-health-care/</v>
      </c>
      <c r="K53" s="96">
        <f>VLOOKUP(A53,'Master List Resources&amp;Referrals'!A:K,11,FALSE)</f>
        <v>0</v>
      </c>
    </row>
    <row r="54" spans="1:11" ht="108.5" x14ac:dyDescent="0.35">
      <c r="A54" s="98" t="s">
        <v>860</v>
      </c>
      <c r="B54" s="96" t="str">
        <f>VLOOKUP(A54,'Master List Resources&amp;Referrals'!A:K,2,FALSE)</f>
        <v>Primary Care, Mental Health, Specialty Care, Social Programs and Services for Military Veterans</v>
      </c>
      <c r="C54" s="96" t="str">
        <f>VLOOKUP(A54,'Master List Resources&amp;Referrals'!A:K,3,FALSE)</f>
        <v>Aleda E. Lutz Department of Veterans Affairs Medical Center</v>
      </c>
      <c r="D54" s="96" t="str">
        <f>VLOOKUP(A54,'Master List Resources&amp;Referrals'!A:K,4,FALSE)</f>
        <v>1500 Weiss Street</v>
      </c>
      <c r="E54" s="96" t="str">
        <f>VLOOKUP(A54,'Master List Resources&amp;Referrals'!A:K,5,FALSE)</f>
        <v>Saginaw</v>
      </c>
      <c r="F54" s="96" t="str">
        <f>VLOOKUP(A54,'Master List Resources&amp;Referrals'!A:K,6,FALSE)</f>
        <v>MI</v>
      </c>
      <c r="G54" s="96" t="str">
        <f>VLOOKUP(A54,'Master List Resources&amp;Referrals'!A:K,7,FALSE)</f>
        <v>48602-5251</v>
      </c>
      <c r="H54" s="97" t="str">
        <f>VLOOKUP(A54,'Master List Resources&amp;Referrals'!A:K,8,FALSE)</f>
        <v>Main phone: 
989-497-2500
VA health connect: 
833-940-1624
Mental health care: 
989-497-2500, ext. 11959</v>
      </c>
      <c r="I54" s="96">
        <f>VLOOKUP(A54,'Master List Resources&amp;Referrals'!A:K,9,FALSE)</f>
        <v>0</v>
      </c>
      <c r="J54" s="96" t="str">
        <f>VLOOKUP(A54,'Master List Resources&amp;Referrals'!A:K,10,FALSE)</f>
        <v>https://www.va.gov/saginaw-health-care/</v>
      </c>
      <c r="K54" s="96">
        <f>VLOOKUP(A54,'Master List Resources&amp;Referrals'!A:K,11,FALSE)</f>
        <v>0</v>
      </c>
    </row>
    <row r="55" spans="1:11" ht="77.5" x14ac:dyDescent="0.35">
      <c r="A55" s="98" t="s">
        <v>866</v>
      </c>
      <c r="B55" s="96" t="str">
        <f>VLOOKUP(A55,'Master List Resources&amp;Referrals'!A:K,2,FALSE)</f>
        <v>Couples/Relationship Enrichment for Veterans and their Family/Friends</v>
      </c>
      <c r="C55" s="96" t="str">
        <f>VLOOKUP(A55,'Master List Resources&amp;Referrals'!A:K,3,FALSE)</f>
        <v>VA Ann Arbor Healthcare System</v>
      </c>
      <c r="D55" s="96" t="str">
        <f>VLOOKUP(A55,'Master List Resources&amp;Referrals'!A:K,4,FALSE)</f>
        <v>2215 Fuller Rd</v>
      </c>
      <c r="E55" s="96" t="str">
        <f>VLOOKUP(A55,'Master List Resources&amp;Referrals'!A:K,5,FALSE)</f>
        <v>Ann Arbor</v>
      </c>
      <c r="F55" s="96" t="str">
        <f>VLOOKUP(A55,'Master List Resources&amp;Referrals'!A:K,6,FALSE)</f>
        <v>MI</v>
      </c>
      <c r="G55" s="96">
        <f>VLOOKUP(A55,'Master List Resources&amp;Referrals'!A:K,7,FALSE)</f>
        <v>48105</v>
      </c>
      <c r="H55" s="97">
        <f>VLOOKUP(A55,'Master List Resources&amp;Referrals'!A:K,8,FALSE)</f>
        <v>7348453417</v>
      </c>
      <c r="I55" s="96" t="str">
        <f>VLOOKUP(A55,'Master List Resources&amp;Referrals'!A:K,9,FALSE)</f>
        <v>info@PAIRS.com</v>
      </c>
      <c r="J55" s="96" t="str">
        <f>VLOOKUP(A55,'Master List Resources&amp;Referrals'!A:K,10,FALSE)</f>
        <v>https://www.w2sm.com/</v>
      </c>
      <c r="K55" s="96" t="str">
        <f>VLOOKUP(A55,'Master List Resources&amp;Referrals'!A:K,11,FALSE)</f>
        <v>"The VA Chaplaincy’s PAIRS Warrior to Soul Mate (W2SM) program aims to quickly enhance wellness by strengthening Veterans' relationships with significant others. This intensive, evidence-based group training program focuses on building the key skills needed for healthy, happy, and resilient."</v>
      </c>
    </row>
    <row r="56" spans="1:11" ht="124" x14ac:dyDescent="0.35">
      <c r="A56" s="98" t="s">
        <v>872</v>
      </c>
      <c r="B56" s="96" t="str">
        <f>VLOOKUP(A56,'Master List Resources&amp;Referrals'!A:K,2,FALSE)</f>
        <v>Free NON-crisis peer Mental Health phone help, like talking to a friend. Searchable by open times or area to find the phone numbers.</v>
      </c>
      <c r="C56" s="96">
        <f>VLOOKUP(A56,'Master List Resources&amp;Referrals'!A:K,3,FALSE)</f>
        <v>0</v>
      </c>
      <c r="D56" s="96">
        <f>VLOOKUP(A56,'Master List Resources&amp;Referrals'!A:K,4,FALSE)</f>
        <v>0</v>
      </c>
      <c r="E56" s="96">
        <f>VLOOKUP(A56,'Master List Resources&amp;Referrals'!A:K,5,FALSE)</f>
        <v>0</v>
      </c>
      <c r="F56" s="96">
        <f>VLOOKUP(A56,'Master List Resources&amp;Referrals'!A:K,6,FALSE)</f>
        <v>0</v>
      </c>
      <c r="G56" s="96">
        <f>VLOOKUP(A56,'Master List Resources&amp;Referrals'!A:K,7,FALSE)</f>
        <v>0</v>
      </c>
      <c r="H56" s="97">
        <f>VLOOKUP(A56,'Master List Resources&amp;Referrals'!A:K,8,FALSE)</f>
        <v>8887337753</v>
      </c>
      <c r="I56" s="96">
        <f>VLOOKUP(A56,'Master List Resources&amp;Referrals'!A:K,9,FALSE)</f>
        <v>0</v>
      </c>
      <c r="J56" s="96" t="str">
        <f>VLOOKUP(A56,'Master List Resources&amp;Referrals'!A:K,10,FALSE)</f>
        <v>https://www.warmline.org/</v>
      </c>
      <c r="K56" s="96" t="str">
        <f>VLOOKUP(A56,'Master List Resources&amp;Referrals'!A:K,11,FALSE)</f>
        <v xml:space="preserve">Warmlines (also known as peer support warmlines or peer-operated behavioral health warmlines) are phone, chat, or text lines that provide empathetic listening and peer support to individuals who may be experiencing distress or loneliness, or those seeking validation from a peer with lived experience who identifies with their concerns and can offer a confidential and non-judgmental space for connection and self-directed exploration of possible solutions and alternatives. </v>
      </c>
    </row>
    <row r="57" spans="1:11" ht="62" x14ac:dyDescent="0.35">
      <c r="A57" s="98" t="s">
        <v>876</v>
      </c>
      <c r="B57" s="96" t="str">
        <f>VLOOKUP(A57,'Master List Resources&amp;Referrals'!A:K,2,FALSE)</f>
        <v>Telehealth Mental Health and Grief Therapy for Teens and Adults</v>
      </c>
      <c r="C57" s="96">
        <f>VLOOKUP(A57,'Master List Resources&amp;Referrals'!A:K,3,FALSE)</f>
        <v>0</v>
      </c>
      <c r="D57" s="96">
        <f>VLOOKUP(A57,'Master List Resources&amp;Referrals'!A:K,4,FALSE)</f>
        <v>0</v>
      </c>
      <c r="E57" s="96">
        <f>VLOOKUP(A57,'Master List Resources&amp;Referrals'!A:K,5,FALSE)</f>
        <v>0</v>
      </c>
      <c r="F57" s="96">
        <f>VLOOKUP(A57,'Master List Resources&amp;Referrals'!A:K,6,FALSE)</f>
        <v>0</v>
      </c>
      <c r="G57" s="96">
        <f>VLOOKUP(A57,'Master List Resources&amp;Referrals'!A:K,7,FALSE)</f>
        <v>0</v>
      </c>
      <c r="H57" s="97">
        <f>VLOOKUP(A57,'Master List Resources&amp;Referrals'!A:K,8,FALSE)</f>
        <v>2482668536</v>
      </c>
      <c r="I57" s="96" t="str">
        <f>VLOOKUP(A57,'Master List Resources&amp;Referrals'!A:K,9,FALSE)</f>
        <v>WayfinderPsychotherapy@gmail.com</v>
      </c>
      <c r="J57" s="96" t="str">
        <f>VLOOKUP(A57,'Master List Resources&amp;Referrals'!A:K,10,FALSE)</f>
        <v>https://www.wayfinderpsychotherapy.net/</v>
      </c>
      <c r="K57" s="96" t="str">
        <f>VLOOKUP(A57,'Master List Resources&amp;Referrals'!A:K,11,FALSE)</f>
        <v>Alexander Borrello - Clinical Mental Health Counselor. Counseling/Therapy for Teens and Adults: Depression, Bipolar Depression, Anxiety, Trauma, Grief, Traumatic Grief, Anticipatory Grief, Relationships, School/Work Stress</v>
      </c>
    </row>
    <row r="58" spans="1:11" ht="46.5" x14ac:dyDescent="0.35">
      <c r="A58" s="98" t="s">
        <v>890</v>
      </c>
      <c r="B58" s="96" t="str">
        <f>VLOOKUP(A58,'Master List Resources&amp;Referrals'!A:K,2,FALSE)</f>
        <v>Online tools for Grievers, those Supporting a griever, and Grief Professionals</v>
      </c>
      <c r="C58" s="96">
        <f>VLOOKUP(A58,'Master List Resources&amp;Referrals'!A:K,3,FALSE)</f>
        <v>0</v>
      </c>
      <c r="D58" s="96">
        <f>VLOOKUP(A58,'Master List Resources&amp;Referrals'!A:K,4,FALSE)</f>
        <v>0</v>
      </c>
      <c r="E58" s="96">
        <f>VLOOKUP(A58,'Master List Resources&amp;Referrals'!A:K,5,FALSE)</f>
        <v>0</v>
      </c>
      <c r="F58" s="96">
        <f>VLOOKUP(A58,'Master List Resources&amp;Referrals'!A:K,6,FALSE)</f>
        <v>0</v>
      </c>
      <c r="G58" s="96">
        <f>VLOOKUP(A58,'Master List Resources&amp;Referrals'!A:K,7,FALSE)</f>
        <v>0</v>
      </c>
      <c r="H58" s="97">
        <f>VLOOKUP(A58,'Master List Resources&amp;Referrals'!A:K,8,FALSE)</f>
        <v>0</v>
      </c>
      <c r="I58" s="96" t="str">
        <f>VLOOKUP(A58,'Master List Resources&amp;Referrals'!A:K,9,FALSE)</f>
        <v>whatsyourgrief@gmail.com</v>
      </c>
      <c r="J58" s="96" t="str">
        <f>VLOOKUP(A58,'Master List Resources&amp;Referrals'!A:K,10,FALSE)</f>
        <v>https://whatsyourgrief.com/</v>
      </c>
      <c r="K58" s="96" t="str">
        <f>VLOOKUP(A58,'Master List Resources&amp;Referrals'!A:K,11,FALSE)</f>
        <v>Articles, online support communities, coping tools, share your grief through photos, recipes, secret projects, and more.</v>
      </c>
    </row>
    <row r="59" spans="1:11" ht="139.5" x14ac:dyDescent="0.35">
      <c r="A59" s="98" t="s">
        <v>895</v>
      </c>
      <c r="B59" s="96" t="str">
        <f>VLOOKUP(A59,'Master List Resources&amp;Referrals'!A:K,2,FALSE)</f>
        <v>Scheduled Social Events and Activities for widows/widowers in SouthEast Michigan. Encompasses the Archdiocese of Detroit area - Macomb, Monroe, Oakland, Wayne. There are North, East and West Side Events (Woodward dividing line)</v>
      </c>
      <c r="C59" s="96">
        <f>VLOOKUP(A59,'Master List Resources&amp;Referrals'!A:K,3,FALSE)</f>
        <v>0</v>
      </c>
      <c r="D59" s="96">
        <f>VLOOKUP(A59,'Master List Resources&amp;Referrals'!A:K,4,FALSE)</f>
        <v>0</v>
      </c>
      <c r="E59" s="96">
        <f>VLOOKUP(A59,'Master List Resources&amp;Referrals'!A:K,5,FALSE)</f>
        <v>0</v>
      </c>
      <c r="F59" s="96">
        <f>VLOOKUP(A59,'Master List Resources&amp;Referrals'!A:K,6,FALSE)</f>
        <v>0</v>
      </c>
      <c r="G59" s="96">
        <f>VLOOKUP(A59,'Master List Resources&amp;Referrals'!A:K,7,FALSE)</f>
        <v>0</v>
      </c>
      <c r="H59" s="97" t="str">
        <f>VLOOKUP(A59,'Master List Resources&amp;Referrals'!A:K,8,FALSE)</f>
        <v>Gerry - 586-795-0477
Ellen - 586-489-2569 (cell/text)
Elaine - 586-291-2471 (cell/text)</v>
      </c>
      <c r="I59" s="96" t="str">
        <f>VLOOKUP(A59,'Master List Resources&amp;Referrals'!A:K,9,FALSE)</f>
        <v>widowedfriendsaod@gmail.com</v>
      </c>
      <c r="J59" s="96" t="str">
        <f>VLOOKUP(A59,'Master List Resources&amp;Referrals'!A:K,10,FALSE)</f>
        <v>https://www.widowedfriends.com/</v>
      </c>
      <c r="K59" s="96" t="str">
        <f>VLOOKUP(A59,'Master List Resources&amp;Referrals'!A:K,11,FALSE)</f>
        <v>Reduces loneliness, helps develop social connections. Events are in many different locations and include activities like movies, breakfast, dinners, card games, bowling, golf, theater events, travel, and more. Small annual membership fee ($25 as of 4/2025), some event costs, and RSVPs required.
Gerry - Finances &amp; Travel, 586-795-0477
Ellen - Web Site &amp; Newsletter, 586-489-2569 (cell/text)
Elaine - Membership &amp; Activities, 586-291-2471 (cell/text). Contact For Change of Address, Telephone Number, or Email</v>
      </c>
    </row>
    <row r="60" spans="1:11" ht="46.5" x14ac:dyDescent="0.35">
      <c r="A60" s="98" t="s">
        <v>901</v>
      </c>
      <c r="B60" s="96" t="str">
        <f>VLOOKUP(A60,'Master List Resources&amp;Referrals'!A:K,2,FALSE)</f>
        <v>Support Groups, Social Opportunities and the Growth Through Loss Seminar, Monthly Newsletter</v>
      </c>
      <c r="C60" s="96" t="str">
        <f>VLOOKUP(A60,'Master List Resources&amp;Referrals'!A:K,3,FALSE)</f>
        <v>4211 Clyde Park SW</v>
      </c>
      <c r="D60" s="96" t="str">
        <f>VLOOKUP(A60,'Master List Resources&amp;Referrals'!A:K,4,FALSE)</f>
        <v>Unit C</v>
      </c>
      <c r="E60" s="96" t="str">
        <f>VLOOKUP(A60,'Master List Resources&amp;Referrals'!A:K,5,FALSE)</f>
        <v>Wyoming</v>
      </c>
      <c r="F60" s="96" t="str">
        <f>VLOOKUP(A60,'Master List Resources&amp;Referrals'!A:K,6,FALSE)</f>
        <v>MI</v>
      </c>
      <c r="G60" s="96" t="str">
        <f>VLOOKUP(A60,'Master List Resources&amp;Referrals'!A:K,7,FALSE)</f>
        <v>49509</v>
      </c>
      <c r="H60" s="97" t="str">
        <f>VLOOKUP(A60,'Master List Resources&amp;Referrals'!A:K,8,FALSE)</f>
        <v>616-538-0101</v>
      </c>
      <c r="I60" s="96" t="str">
        <f>VLOOKUP(A60,'Master List Resources&amp;Referrals'!A:K,9,FALSE)</f>
        <v>director@wpsgr.org</v>
      </c>
      <c r="J60" s="96" t="str">
        <f>VLOOKUP(A60,'Master List Resources&amp;Referrals'!A:K,10,FALSE)</f>
        <v>https://wpsgr.org/</v>
      </c>
      <c r="K60" s="96" t="str">
        <f>VLOOKUP(A60,'Master List Resources&amp;Referrals'!A:K,11,FALSE)</f>
        <v>Support Groups, Social Events, Seminars, Online Resources for spouse loss in the greater Grand Rapids Area.</v>
      </c>
    </row>
    <row r="61" spans="1:11" ht="124" x14ac:dyDescent="0.35">
      <c r="A61" s="98" t="s">
        <v>911</v>
      </c>
      <c r="B61" s="96" t="str">
        <f>VLOOKUP(A61,'Master List Resources&amp;Referrals'!A:K,2,FALSE)</f>
        <v>EBCI (Event-Based Community Intervention), Youth Action and Connection, Harm Prevention/Reduction, VibeWithPride (LGBTQIA+), free meeting space.</v>
      </c>
      <c r="C61" s="96" t="str">
        <f>VLOOKUP(A61,'Master List Resources&amp;Referrals'!A:K,3,FALSE)</f>
        <v>2071 E. West Maple</v>
      </c>
      <c r="D61" s="96" t="str">
        <f>VLOOKUP(A61,'Master List Resources&amp;Referrals'!A:K,4,FALSE)</f>
        <v xml:space="preserve">E503 </v>
      </c>
      <c r="E61" s="96" t="str">
        <f>VLOOKUP(A61,'Master List Resources&amp;Referrals'!A:K,5,FALSE)</f>
        <v>Commerce Township</v>
      </c>
      <c r="F61" s="96" t="str">
        <f>VLOOKUP(A61,'Master List Resources&amp;Referrals'!A:K,6,FALSE)</f>
        <v>MI</v>
      </c>
      <c r="G61" s="96" t="str">
        <f>VLOOKUP(A61,'Master List Resources&amp;Referrals'!A:K,7,FALSE)</f>
        <v>48390</v>
      </c>
      <c r="H61" s="97" t="str">
        <f>VLOOKUP(A61,'Master List Resources&amp;Referrals'!A:K,8,FALSE)</f>
        <v>844-844-5900</v>
      </c>
      <c r="I61" s="96" t="str">
        <f>VLOOKUP(A61,'Master List Resources&amp;Referrals'!A:K,9,FALSE)</f>
        <v>info@wordsofhope4life.com</v>
      </c>
      <c r="J61" s="96" t="str">
        <f>VLOOKUP(A61,'Master List Resources&amp;Referrals'!A:K,10,FALSE)</f>
        <v>https://wordsofhope4life.com/</v>
      </c>
      <c r="K61" s="96" t="str">
        <f>VLOOKUP(A61,'Master List Resources&amp;Referrals'!A:K,11,FALSE)</f>
        <v>Our mission is to develop and implement new and innovative ways to integrate mental wellness, prevention and harm reduction into communities. We focus on 4 pillars to achieve our goal:
R- RESILIENCE
A- ATTITUDE
I- INTERCONNECTION TO COMMUNITY
L- LEARNING NEW SKILLS</v>
      </c>
    </row>
  </sheetData>
  <autoFilter ref="A1:K1" xr:uid="{E7D0F261-EB4E-43A4-847F-1E86AEEC8669}"/>
  <sortState xmlns:xlrd2="http://schemas.microsoft.com/office/spreadsheetml/2017/richdata2" ref="A2:K61">
    <sortCondition ref="A2:A61"/>
    <sortCondition ref="B2:B61"/>
  </sortState>
  <pageMargins left="0.25" right="0.25" top="0.75" bottom="0.75" header="0.3" footer="0.3"/>
  <pageSetup fitToHeight="0" orientation="landscape" horizontalDpi="300" verticalDpi="300"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E85F9-0889-43A7-801A-7486F00CF774}">
  <sheetPr>
    <pageSetUpPr fitToPage="1"/>
  </sheetPr>
  <dimension ref="A1:K9"/>
  <sheetViews>
    <sheetView showGridLines="0" showRowColHeaders="0" workbookViewId="0">
      <pane xSplit="1" ySplit="1" topLeftCell="B2" activePane="bottomRight" state="frozen"/>
      <selection pane="topRight" activeCell="B1" sqref="B1"/>
      <selection pane="bottomLeft" activeCell="A2" sqref="A2"/>
      <selection pane="bottomRight" activeCell="A2" sqref="A2"/>
    </sheetView>
  </sheetViews>
  <sheetFormatPr defaultColWidth="8.75" defaultRowHeight="15.5" x14ac:dyDescent="0.35"/>
  <cols>
    <col min="1" max="1" width="38.83203125" style="3" bestFit="1" customWidth="1"/>
    <col min="2" max="2" width="33" style="3" bestFit="1" customWidth="1"/>
    <col min="3" max="3" width="18.58203125" style="3" hidden="1" customWidth="1"/>
    <col min="4" max="4" width="11.83203125" style="3" hidden="1" customWidth="1"/>
    <col min="5" max="5" width="14.08203125" style="3" hidden="1" customWidth="1"/>
    <col min="6" max="6" width="6.83203125" style="3" hidden="1" customWidth="1"/>
    <col min="7" max="7" width="10.75" style="3" hidden="1" customWidth="1"/>
    <col min="8" max="8" width="19" style="3" customWidth="1"/>
    <col min="9" max="9" width="39.5" style="3" customWidth="1"/>
    <col min="10" max="10" width="37.58203125" style="3" customWidth="1"/>
    <col min="11" max="11" width="56" style="3" customWidth="1"/>
    <col min="12" max="16384" width="8.75" style="3"/>
  </cols>
  <sheetData>
    <row r="1" spans="1:11" s="14" customFormat="1" x14ac:dyDescent="0.35">
      <c r="A1" s="94" t="s">
        <v>942</v>
      </c>
      <c r="B1" s="94" t="s">
        <v>943</v>
      </c>
      <c r="C1" s="94" t="s">
        <v>2</v>
      </c>
      <c r="D1" s="94" t="s">
        <v>3</v>
      </c>
      <c r="E1" s="94" t="s">
        <v>4</v>
      </c>
      <c r="F1" s="94" t="s">
        <v>5</v>
      </c>
      <c r="G1" s="94" t="s">
        <v>944</v>
      </c>
      <c r="H1" s="94" t="s">
        <v>945</v>
      </c>
      <c r="I1" s="94" t="s">
        <v>8</v>
      </c>
      <c r="J1" s="94" t="s">
        <v>9</v>
      </c>
      <c r="K1" s="94" t="s">
        <v>10</v>
      </c>
    </row>
    <row r="2" spans="1:11" ht="77.5" x14ac:dyDescent="0.35">
      <c r="A2" s="115" t="s">
        <v>11</v>
      </c>
      <c r="B2" s="96" t="str">
        <f>VLOOKUP(A2,'Master List Resources&amp;Referrals'!A:K,2,FALSE)</f>
        <v>Adventures for kids with life-threatening conditions, and support. Similar to Make-a-Wish.</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t="str">
        <f>VLOOKUP(A2,'Master List Resources&amp;Referrals'!A:K,8,FALSE)</f>
        <v>(614) 797-9500</v>
      </c>
      <c r="I2" s="96" t="str">
        <f>VLOOKUP(A2,'Master List Resources&amp;Referrals'!A:K,9,FALSE)</f>
        <v>customerservice@akidagain.org</v>
      </c>
      <c r="J2" s="96" t="str">
        <f>VLOOKUP(A2,'Master List Resources&amp;Referrals'!A:K,10,FALSE)</f>
        <v>https://akidagain.org/chapter/michigan/</v>
      </c>
      <c r="K2" s="96" t="str">
        <f>VLOOKUP(A2,'Master List Resources&amp;Referrals'!A:K,11,FALSE)</f>
        <v>Adventures are fun, accessible, stress-free outings for families raising a child with a life-threatening condition. They are held at destinations like theme parks, sporting events, entertainment centers, and museums, and everything is provided: admission, food, and parking. Chapters in several states, including Michigan.</v>
      </c>
    </row>
    <row r="3" spans="1:11" ht="31" x14ac:dyDescent="0.35">
      <c r="A3" s="99" t="s">
        <v>171</v>
      </c>
      <c r="B3" s="96" t="str">
        <f>VLOOKUP(A3,'Master List Resources&amp;Referrals'!A:K,2,FALSE)</f>
        <v>Search and Connect to Social Care</v>
      </c>
      <c r="C3" s="96">
        <f>VLOOKUP(A3,'Master List Resources&amp;Referrals'!A:K,3,FALSE)</f>
        <v>0</v>
      </c>
      <c r="D3" s="96">
        <f>VLOOKUP(A3,'Master List Resources&amp;Referrals'!A:K,4,FALSE)</f>
        <v>0</v>
      </c>
      <c r="E3" s="96">
        <f>VLOOKUP(A3,'Master List Resources&amp;Referrals'!A:K,5,FALSE)</f>
        <v>0</v>
      </c>
      <c r="F3" s="96">
        <f>VLOOKUP(A3,'Master List Resources&amp;Referrals'!A:K,6,FALSE)</f>
        <v>0</v>
      </c>
      <c r="G3" s="96">
        <f>VLOOKUP(A3,'Master List Resources&amp;Referrals'!A:K,7,FALSE)</f>
        <v>0</v>
      </c>
      <c r="H3" s="97">
        <f>VLOOKUP(A3,'Master List Resources&amp;Referrals'!A:K,8,FALSE)</f>
        <v>0</v>
      </c>
      <c r="I3" s="96">
        <f>VLOOKUP(A3,'Master List Resources&amp;Referrals'!A:K,9,FALSE)</f>
        <v>0</v>
      </c>
      <c r="J3" s="96" t="str">
        <f>VLOOKUP(A3,'Master List Resources&amp;Referrals'!A:K,10,FALSE)</f>
        <v>https://communityresources.trinity-health.org/</v>
      </c>
      <c r="K3" s="96" t="str">
        <f>VLOOKUP(A3,'Master List Resources&amp;Referrals'!A:K,11,FALSE)</f>
        <v>Website helps find local resources by Zip Code and Type of need. Site has translation available to dozens of languages.</v>
      </c>
    </row>
    <row r="4" spans="1:11" ht="108.5" x14ac:dyDescent="0.35">
      <c r="A4" s="98" t="s">
        <v>323</v>
      </c>
      <c r="B4" s="96" t="str">
        <f>VLOOKUP(A4,'Master List Resources&amp;Referrals'!A:K,2,FALSE)</f>
        <v>Peer mentor program and resources for individuals with special needs, and their families.</v>
      </c>
      <c r="C4" s="96" t="str">
        <f>VLOOKUP(A4,'Master List Resources&amp;Referrals'!A:K,3,FALSE)</f>
        <v>5586 Drake Rd</v>
      </c>
      <c r="D4" s="96">
        <f>VLOOKUP(A4,'Master List Resources&amp;Referrals'!A:K,4,FALSE)</f>
        <v>0</v>
      </c>
      <c r="E4" s="96" t="str">
        <f>VLOOKUP(A4,'Master List Resources&amp;Referrals'!A:K,5,FALSE)</f>
        <v>West Bloomfield</v>
      </c>
      <c r="F4" s="96" t="str">
        <f>VLOOKUP(A4,'Master List Resources&amp;Referrals'!A:K,6,FALSE)</f>
        <v>MI</v>
      </c>
      <c r="G4" s="96">
        <f>VLOOKUP(A4,'Master List Resources&amp;Referrals'!A:K,7,FALSE)</f>
        <v>48322</v>
      </c>
      <c r="H4" s="97">
        <f>VLOOKUP(A4,'Master List Resources&amp;Referrals'!A:K,8,FALSE)</f>
        <v>2487887878</v>
      </c>
      <c r="I4" s="96" t="str">
        <f>VLOOKUP(A4,'Master List Resources&amp;Referrals'!A:K,9,FALSE)</f>
        <v>hello@friendshipcircle.org</v>
      </c>
      <c r="J4" s="96" t="str">
        <f>VLOOKUP(A4,'Master List Resources&amp;Referrals'!A:K,10,FALSE)</f>
        <v>www.friendshipcircle.org</v>
      </c>
      <c r="K4" s="96" t="str">
        <f>VLOOKUP(A4,'Master List Resources&amp;Referrals'!A:K,11,FALSE)</f>
        <v>Friendship Circle of Michigan is a non-profit organization affiliated with Lubavitch of Michigan. Our goal is to provide every individual with special needs the support, friendship, and inclusion that they deserve.
Some services include recreational, social, educational and vocational programming for children, teens and adults with disabilities.</v>
      </c>
    </row>
    <row r="5" spans="1:11" ht="155" x14ac:dyDescent="0.35">
      <c r="A5" s="115" t="s">
        <v>437</v>
      </c>
      <c r="B5" s="96" t="str">
        <f>VLOOKUP(A5,'Master List Resources&amp;Referrals'!A:K,2,FALSE)</f>
        <v>Multiple services for children and teens with hair loss. Including wigs for NO CHARGE. 
They accept hair donations of 10" or more (see website for full requirements) and there are Registered Salons where you can make sure your hair is properly collected for donation.</v>
      </c>
      <c r="C5" s="96" t="str">
        <f>VLOOKUP(A5,'Master List Resources&amp;Referrals'!A:K,3,FALSE)</f>
        <v>30130 Harper Ave</v>
      </c>
      <c r="D5" s="96">
        <f>VLOOKUP(A5,'Master List Resources&amp;Referrals'!A:K,4,FALSE)</f>
        <v>0</v>
      </c>
      <c r="E5" s="96" t="str">
        <f>VLOOKUP(A5,'Master List Resources&amp;Referrals'!A:K,5,FALSE)</f>
        <v>St. Cair Shores</v>
      </c>
      <c r="F5" s="96" t="str">
        <f>VLOOKUP(A5,'Master List Resources&amp;Referrals'!A:K,6,FALSE)</f>
        <v>MI</v>
      </c>
      <c r="G5" s="96" t="str">
        <f>VLOOKUP(A5,'Master List Resources&amp;Referrals'!A:K,7,FALSE)</f>
        <v>48082</v>
      </c>
      <c r="H5" s="97" t="str">
        <f>VLOOKUP(A5,'Master List Resources&amp;Referrals'!A:K,8,FALSE)</f>
        <v>(586) 772-6656</v>
      </c>
      <c r="I5" s="96" t="str">
        <f>VLOOKUP(A5,'Master List Resources&amp;Referrals'!A:K,9,FALSE)</f>
        <v>maggie@wigs4kids.org</v>
      </c>
      <c r="J5" s="96" t="str">
        <f>VLOOKUP(A5,'Master List Resources&amp;Referrals'!A:K,10,FALSE)</f>
        <v>https://www.wigs4kids.org/</v>
      </c>
      <c r="K5" s="96" t="str">
        <f>VLOOKUP(A5,'Master List Resources&amp;Referrals'!A:K,11,FALSE)</f>
        <v>"Helping the self-esteem of children" Participants are provided with wigs and hair hats based on their needs. After an initial consultation, each child receives a customized, cut and styled wig. They also receive a kit and follow up visits to maintain and care for their wig and hair hat.
They now have a Wellness Center that includes Makeup &amp; Skin Care for Self-Image, Fitness &amp; Chair Massage, Counseling, Enchanted Tea Room, Nutrition, Angel Memory Garden, Nail Services, and VR 4 Kids Program. They are also lobbying to get health insurance to cover the cost of wigs for children.</v>
      </c>
    </row>
    <row r="6" spans="1:11" ht="31" x14ac:dyDescent="0.35">
      <c r="A6" s="114" t="s">
        <v>475</v>
      </c>
      <c r="B6" s="96" t="str">
        <f>VLOOKUP(A6,'Master List Resources&amp;Referrals'!A:K,2,FALSE)</f>
        <v>Support for cancer patients and their caregivers</v>
      </c>
      <c r="C6" s="96" t="str">
        <f>VLOOKUP(A6,'Master List Resources&amp;Referrals'!A:K,3,FALSE)</f>
        <v>22882 Orchard Lake Rd</v>
      </c>
      <c r="D6" s="96">
        <f>VLOOKUP(A6,'Master List Resources&amp;Referrals'!A:K,4,FALSE)</f>
        <v>0</v>
      </c>
      <c r="E6" s="96" t="str">
        <f>VLOOKUP(A6,'Master List Resources&amp;Referrals'!A:K,5,FALSE)</f>
        <v>Farmington</v>
      </c>
      <c r="F6" s="96" t="str">
        <f>VLOOKUP(A6,'Master List Resources&amp;Referrals'!A:K,6,FALSE)</f>
        <v>MI</v>
      </c>
      <c r="G6" s="96">
        <f>VLOOKUP(A6,'Master List Resources&amp;Referrals'!A:K,7,FALSE)</f>
        <v>48336</v>
      </c>
      <c r="H6" s="97" t="str">
        <f>VLOOKUP(A6,'Master List Resources&amp;Referrals'!A:K,8,FALSE)</f>
        <v>248-482-8300</v>
      </c>
      <c r="I6" s="96" t="str">
        <f>VLOOKUP(A6,'Master List Resources&amp;Referrals'!A:K,9,FALSE)</f>
        <v>chuck@mcancersupportnetwork.org</v>
      </c>
      <c r="J6" s="96" t="str">
        <f>VLOOKUP(A6,'Master List Resources&amp;Referrals'!A:K,10,FALSE)</f>
        <v>https://mcancersupportnetwork.org/</v>
      </c>
      <c r="K6" s="96" t="str">
        <f>VLOOKUP(A6,'Master List Resources&amp;Referrals'!A:K,11,FALSE)</f>
        <v>Cancer exercise, non-emergency rides, expense assistance, caregiver counseling, patient counseling</v>
      </c>
    </row>
    <row r="7" spans="1:11" ht="31" x14ac:dyDescent="0.35">
      <c r="A7" s="98" t="s">
        <v>575</v>
      </c>
      <c r="B7" s="96" t="str">
        <f>VLOOKUP(A7,'Master List Resources&amp;Referrals'!A:K,2,FALSE)</f>
        <v>Cancer-specific support for families</v>
      </c>
      <c r="C7" s="96" t="str">
        <f>VLOOKUP(A7,'Master List Resources&amp;Referrals'!A:K,3,FALSE)</f>
        <v>245 Barclay Cir</v>
      </c>
      <c r="D7" s="96" t="str">
        <f>VLOOKUP(A7,'Master List Resources&amp;Referrals'!A:K,4,FALSE)</f>
        <v>Suite 300</v>
      </c>
      <c r="E7" s="96" t="str">
        <f>VLOOKUP(A7,'Master List Resources&amp;Referrals'!A:K,5,FALSE)</f>
        <v>Rochester HIlls</v>
      </c>
      <c r="F7" s="96" t="str">
        <f>VLOOKUP(A7,'Master List Resources&amp;Referrals'!A:K,6,FALSE)</f>
        <v>MI</v>
      </c>
      <c r="G7" s="96">
        <f>VLOOKUP(A7,'Master List Resources&amp;Referrals'!A:K,7,FALSE)</f>
        <v>48307</v>
      </c>
      <c r="H7" s="97" t="str">
        <f>VLOOKUP(A7,'Master List Resources&amp;Referrals'!A:K,8,FALSE)</f>
        <v>(248) 648-1105</v>
      </c>
      <c r="I7" s="96" t="str">
        <f>VLOOKUP(A7,'Master List Resources&amp;Referrals'!A:K,9,FALSE)</f>
        <v>newdayff@gmail.com</v>
      </c>
      <c r="J7" s="96" t="str">
        <f>VLOOKUP(A7,'Master List Resources&amp;Referrals'!A:K,10,FALSE)</f>
        <v>www.foundationforfamilies.org</v>
      </c>
      <c r="K7" s="96" t="str">
        <f>VLOOKUP(A7,'Master List Resources&amp;Referrals'!A:K,11,FALSE)</f>
        <v>A financial bridge for Michigan families fighting cancer</v>
      </c>
    </row>
    <row r="8" spans="1:11" ht="77.5" x14ac:dyDescent="0.35">
      <c r="A8" s="98" t="s">
        <v>768</v>
      </c>
      <c r="B8" s="96" t="str">
        <f>VLOOKUP(A8,'Master List Resources&amp;Referrals'!A:K,2,FALSE)</f>
        <v>Supports for blood cancer patients and their families</v>
      </c>
      <c r="C8" s="96" t="str">
        <f>VLOOKUP(A8,'Master List Resources&amp;Referrals'!A:K,3,FALSE)</f>
        <v>27655 Middlebelt Road</v>
      </c>
      <c r="D8" s="96" t="str">
        <f>VLOOKUP(A8,'Master List Resources&amp;Referrals'!A:K,4,FALSE)</f>
        <v>Suite 160</v>
      </c>
      <c r="E8" s="96" t="str">
        <f>VLOOKUP(A8,'Master List Resources&amp;Referrals'!A:K,5,FALSE)</f>
        <v>Farmington Hills</v>
      </c>
      <c r="F8" s="96" t="str">
        <f>VLOOKUP(A8,'Master List Resources&amp;Referrals'!A:K,6,FALSE)</f>
        <v>MI</v>
      </c>
      <c r="G8" s="96">
        <f>VLOOKUP(A8,'Master List Resources&amp;Referrals'!A:K,7,FALSE)</f>
        <v>48334</v>
      </c>
      <c r="H8" s="97" t="str">
        <f>VLOOKUP(A8,'Master List Resources&amp;Referrals'!A:K,8,FALSE)</f>
        <v>(800) 825-2536</v>
      </c>
      <c r="I8" s="96">
        <f>VLOOKUP(A8,'Master List Resources&amp;Referrals'!A:K,9,FALSE)</f>
        <v>0</v>
      </c>
      <c r="J8" s="96" t="str">
        <f>VLOOKUP(A8,'Master List Resources&amp;Referrals'!A:K,10,FALSE)</f>
        <v>https://bloodcancerfoundationmi.org/</v>
      </c>
      <c r="K8" s="96" t="str">
        <f>VLOOKUP(A8,'Master List Resources&amp;Referrals'!A:K,11,FALSE)</f>
        <v>For families impacted by blood cancer diagnosis - Free Services Include: Case Mangement, Financial Assistance - travel for treatment, mileage reimbursement for appointments, uber, ect.
Social Support - plan fun activities for patients and families to enjoy worry free.</v>
      </c>
    </row>
    <row r="9" spans="1:11" ht="62" x14ac:dyDescent="0.35">
      <c r="A9" s="98" t="s">
        <v>775</v>
      </c>
      <c r="B9" s="96" t="str">
        <f>VLOOKUP(A9,'Master List Resources&amp;Referrals'!A:K,2,FALSE)</f>
        <v>Grief Resources, Podcasts, &amp; Activities for Young Children and up</v>
      </c>
      <c r="C9" s="96" t="str">
        <f>VLOOKUP(A9,'Master List Resources&amp;Referrals'!A:K,3,FALSE)</f>
        <v>PO Box 86852</v>
      </c>
      <c r="D9" s="96">
        <f>VLOOKUP(A9,'Master List Resources&amp;Referrals'!A:K,4,FALSE)</f>
        <v>0</v>
      </c>
      <c r="E9" s="96" t="str">
        <f>VLOOKUP(A9,'Master List Resources&amp;Referrals'!A:K,5,FALSE)</f>
        <v>Portland</v>
      </c>
      <c r="F9" s="96" t="str">
        <f>VLOOKUP(A9,'Master List Resources&amp;Referrals'!A:K,6,FALSE)</f>
        <v>OR</v>
      </c>
      <c r="G9" s="96" t="str">
        <f>VLOOKUP(A9,'Master List Resources&amp;Referrals'!A:K,7,FALSE)</f>
        <v>97286</v>
      </c>
      <c r="H9" s="97">
        <f>VLOOKUP(A9,'Master List Resources&amp;Referrals'!A:K,8,FALSE)</f>
        <v>5037755683</v>
      </c>
      <c r="I9" s="96" t="str">
        <f>VLOOKUP(A9,'Master List Resources&amp;Referrals'!A:K,9,FALSE)</f>
        <v>help@dougy.org</v>
      </c>
      <c r="J9" s="96" t="str">
        <f>VLOOKUP(A9,'Master List Resources&amp;Referrals'!A:K,10,FALSE)</f>
        <v>www.dougy.org</v>
      </c>
      <c r="K9" s="96" t="str">
        <f>VLOOKUP(A9,'Master List Resources&amp;Referrals'!A:K,11,FALSE)</f>
        <v>Information, education, referral and support for children and families; publishes a national directory on support programs for bereaved children. Age Groups for Resources: Younger Children (0-5), Older Children (6-12), Teens, Young Adults, Parents/Caretakers</v>
      </c>
    </row>
  </sheetData>
  <autoFilter ref="A1:K1" xr:uid="{493E85F9-0889-43A7-801A-7486F00CF774}"/>
  <sortState xmlns:xlrd2="http://schemas.microsoft.com/office/spreadsheetml/2017/richdata2" ref="A2:K9">
    <sortCondition ref="A2:A9"/>
    <sortCondition ref="B2:B9"/>
  </sortState>
  <pageMargins left="0.25" right="0.25" top="0.75" bottom="0.75" header="0.3" footer="0.3"/>
  <pageSetup fitToHeight="0"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3F55B-E875-469B-BEFB-2A8AD0C4B580}">
  <sheetPr>
    <pageSetUpPr fitToPage="1"/>
  </sheetPr>
  <dimension ref="A1:K10"/>
  <sheetViews>
    <sheetView showGridLines="0" showRowColHeaders="0" workbookViewId="0">
      <pane xSplit="1" ySplit="1" topLeftCell="B2" activePane="bottomRight" state="frozen"/>
      <selection pane="topRight"/>
      <selection pane="bottomLeft"/>
      <selection pane="bottomRight" activeCell="A3" sqref="A3"/>
    </sheetView>
  </sheetViews>
  <sheetFormatPr defaultColWidth="8.75" defaultRowHeight="15.5" x14ac:dyDescent="0.35"/>
  <cols>
    <col min="1" max="1" width="38.83203125" style="14" bestFit="1" customWidth="1"/>
    <col min="2" max="2" width="33" style="3" bestFit="1" customWidth="1"/>
    <col min="3" max="3" width="18.58203125" style="3" hidden="1" customWidth="1"/>
    <col min="4" max="4" width="11.83203125" style="3" hidden="1" customWidth="1"/>
    <col min="5" max="5" width="14.08203125" style="3" hidden="1" customWidth="1"/>
    <col min="6" max="6" width="6.83203125" style="3" hidden="1" customWidth="1"/>
    <col min="7" max="7" width="10.75" style="3" hidden="1" customWidth="1"/>
    <col min="8" max="8" width="19" style="3" customWidth="1"/>
    <col min="9" max="9" width="39.5" style="3" customWidth="1"/>
    <col min="10" max="10" width="37.58203125" style="3" customWidth="1"/>
    <col min="11" max="11" width="56" style="3" customWidth="1"/>
    <col min="12" max="16384" width="8.75" style="3"/>
  </cols>
  <sheetData>
    <row r="1" spans="1:11" s="14" customFormat="1" x14ac:dyDescent="0.35">
      <c r="A1" s="94" t="s">
        <v>942</v>
      </c>
      <c r="B1" s="94" t="s">
        <v>943</v>
      </c>
      <c r="C1" s="94" t="s">
        <v>2</v>
      </c>
      <c r="D1" s="94" t="s">
        <v>3</v>
      </c>
      <c r="E1" s="94" t="s">
        <v>4</v>
      </c>
      <c r="F1" s="94" t="s">
        <v>5</v>
      </c>
      <c r="G1" s="94" t="s">
        <v>944</v>
      </c>
      <c r="H1" s="94" t="s">
        <v>945</v>
      </c>
      <c r="I1" s="94" t="s">
        <v>8</v>
      </c>
      <c r="J1" s="94" t="s">
        <v>9</v>
      </c>
      <c r="K1" s="94" t="s">
        <v>10</v>
      </c>
    </row>
    <row r="2" spans="1:11" s="4" customFormat="1" ht="31" x14ac:dyDescent="0.35">
      <c r="A2" s="98" t="s">
        <v>80</v>
      </c>
      <c r="B2" s="96" t="str">
        <f>VLOOKUP(A2,'Master List Resources&amp;Referrals'!A:K,2,FALSE)</f>
        <v>Substance Use Treatment</v>
      </c>
      <c r="C2" s="96">
        <f>VLOOKUP(A2,'Master List Resources&amp;Referrals'!A:K,3,FALSE)</f>
        <v>0</v>
      </c>
      <c r="D2" s="96">
        <f>VLOOKUP(A2,'Master List Resources&amp;Referrals'!A:K,4,FALSE)</f>
        <v>0</v>
      </c>
      <c r="E2" s="96">
        <f>VLOOKUP(A2,'Master List Resources&amp;Referrals'!A:K,5,FALSE)</f>
        <v>0</v>
      </c>
      <c r="F2" s="96">
        <f>VLOOKUP(A2,'Master List Resources&amp;Referrals'!A:K,6,FALSE)</f>
        <v>0</v>
      </c>
      <c r="G2" s="96">
        <f>VLOOKUP(A2,'Master List Resources&amp;Referrals'!A:K,7,FALSE)</f>
        <v>0</v>
      </c>
      <c r="H2" s="97" t="str">
        <f>VLOOKUP(A2,'Master List Resources&amp;Referrals'!A:K,8,FALSE)</f>
        <v>(248) 661-6100</v>
      </c>
      <c r="I2" s="96">
        <f>VLOOKUP(A2,'Master List Resources&amp;Referrals'!A:K,9,FALSE)</f>
        <v>0</v>
      </c>
      <c r="J2" s="96" t="str">
        <f>VLOOKUP(A2,'Master List Resources&amp;Referrals'!A:K,10,FALSE)</f>
        <v>https://www.henryford.com/services/behavioral-health/addiction/brighton</v>
      </c>
      <c r="K2" s="96" t="str">
        <f>VLOOKUP(A2,'Master List Resources&amp;Referrals'!A:K,11,FALSE)</f>
        <v>Outpatient treatment, Intensive Outpatient, and Residential (inpatient) addiction treatment</v>
      </c>
    </row>
    <row r="3" spans="1:11" s="4" customFormat="1" ht="31" x14ac:dyDescent="0.35">
      <c r="A3" s="99" t="s">
        <v>171</v>
      </c>
      <c r="B3" s="96" t="str">
        <f>VLOOKUP(A3,'Master List Resources&amp;Referrals'!A:K,2,FALSE)</f>
        <v>Search and Connect to Social Care</v>
      </c>
      <c r="C3" s="96">
        <f>VLOOKUP(A3,'Master List Resources&amp;Referrals'!A:K,3,FALSE)</f>
        <v>0</v>
      </c>
      <c r="D3" s="96">
        <f>VLOOKUP(A3,'Master List Resources&amp;Referrals'!A:K,4,FALSE)</f>
        <v>0</v>
      </c>
      <c r="E3" s="96">
        <f>VLOOKUP(A3,'Master List Resources&amp;Referrals'!A:K,5,FALSE)</f>
        <v>0</v>
      </c>
      <c r="F3" s="96">
        <f>VLOOKUP(A3,'Master List Resources&amp;Referrals'!A:K,6,FALSE)</f>
        <v>0</v>
      </c>
      <c r="G3" s="96">
        <f>VLOOKUP(A3,'Master List Resources&amp;Referrals'!A:K,7,FALSE)</f>
        <v>0</v>
      </c>
      <c r="H3" s="97">
        <f>VLOOKUP(A3,'Master List Resources&amp;Referrals'!A:K,8,FALSE)</f>
        <v>0</v>
      </c>
      <c r="I3" s="96">
        <f>VLOOKUP(A3,'Master List Resources&amp;Referrals'!A:K,9,FALSE)</f>
        <v>0</v>
      </c>
      <c r="J3" s="96" t="str">
        <f>VLOOKUP(A3,'Master List Resources&amp;Referrals'!A:K,10,FALSE)</f>
        <v>https://communityresources.trinity-health.org/</v>
      </c>
      <c r="K3" s="96" t="str">
        <f>VLOOKUP(A3,'Master List Resources&amp;Referrals'!A:K,11,FALSE)</f>
        <v>Website helps find local resources by Zip Code and Type of need. Site has translation available to dozens of languages.</v>
      </c>
    </row>
    <row r="4" spans="1:11" s="4" customFormat="1" ht="108.5" x14ac:dyDescent="0.35">
      <c r="A4" s="98" t="s">
        <v>259</v>
      </c>
      <c r="B4" s="96" t="str">
        <f>VLOOKUP(A4,'Master List Resources&amp;Referrals'!A:K,2,FALSE)</f>
        <v>Crisis and Mental health in Detroit and Wayne County. Mobile Crisis Units.</v>
      </c>
      <c r="C4" s="96" t="str">
        <f>VLOOKUP(A4,'Master List Resources&amp;Referrals'!A:K,3,FALSE)</f>
        <v>DWIHN</v>
      </c>
      <c r="D4" s="96" t="str">
        <f>VLOOKUP(A4,'Master List Resources&amp;Referrals'!A:K,4,FALSE)</f>
        <v>707 W. Milwaukee Ave</v>
      </c>
      <c r="E4" s="96" t="str">
        <f>VLOOKUP(A4,'Master List Resources&amp;Referrals'!A:K,5,FALSE)</f>
        <v>Detroit</v>
      </c>
      <c r="F4" s="96" t="str">
        <f>VLOOKUP(A4,'Master List Resources&amp;Referrals'!A:K,6,FALSE)</f>
        <v>MI</v>
      </c>
      <c r="G4" s="96" t="str">
        <f>VLOOKUP(A4,'Master List Resources&amp;Referrals'!A:K,7,FALSE)</f>
        <v>48202-2943</v>
      </c>
      <c r="H4" s="97" t="str">
        <f>VLOOKUP(A4,'Master List Resources&amp;Referrals'!A:K,8,FALSE)</f>
        <v>(313) 344-9099
(313) 833-2500
TTY: (800) 630-1044
TDD: 711
Crisis: 1-800-241-4949</v>
      </c>
      <c r="I4" s="96" t="str">
        <f>VLOOKUP(A4,'Master List Resources&amp;Referrals'!A:K,9,FALSE)</f>
        <v>accesscenter@dwihn.org</v>
      </c>
      <c r="J4" s="96" t="str">
        <f>VLOOKUP(A4,'Master List Resources&amp;Referrals'!A:K,10,FALSE)</f>
        <v>https://www.dwihn.org/</v>
      </c>
      <c r="K4" s="96" t="str">
        <f>VLOOKUP(A4,'Master List Resources&amp;Referrals'!A:K,11,FALSE)</f>
        <v>DWIHN supports and serves individuals in Wayne County with serious mental illness, children with serious emotional disturbance, people with autism, individuals with intellectual and developmental disabilities and those with substance use disorder. Mobile Crisis Units available. LGBTQ+ Services for youth 10-21+. Children 14+ can have up to 12 sessions or 3 months without requiring permission from their parents, if the child requests it.</v>
      </c>
    </row>
    <row r="5" spans="1:11" s="4" customFormat="1" ht="46.5" x14ac:dyDescent="0.35">
      <c r="A5" s="95" t="s">
        <v>300</v>
      </c>
      <c r="B5" s="96" t="str">
        <f>VLOOKUP(A5,'Master List Resources&amp;Referrals'!A:K,2,FALSE)</f>
        <v>Substance Use Support, Diversion, Yoga for Recovery. Multiple locations. Groups and individual sessions.</v>
      </c>
      <c r="C5" s="96">
        <f>VLOOKUP(A5,'Master List Resources&amp;Referrals'!A:K,3,FALSE)</f>
        <v>0</v>
      </c>
      <c r="D5" s="96">
        <f>VLOOKUP(A5,'Master List Resources&amp;Referrals'!A:K,4,FALSE)</f>
        <v>0</v>
      </c>
      <c r="E5" s="96">
        <f>VLOOKUP(A5,'Master List Resources&amp;Referrals'!A:K,5,FALSE)</f>
        <v>0</v>
      </c>
      <c r="F5" s="96">
        <f>VLOOKUP(A5,'Master List Resources&amp;Referrals'!A:K,6,FALSE)</f>
        <v>0</v>
      </c>
      <c r="G5" s="96">
        <f>VLOOKUP(A5,'Master List Resources&amp;Referrals'!A:K,7,FALSE)</f>
        <v>0</v>
      </c>
      <c r="H5" s="97" t="str">
        <f>VLOOKUP(A5,'Master List Resources&amp;Referrals'!A:K,8,FALSE)</f>
        <v>(833) 202-4673</v>
      </c>
      <c r="I5" s="96" t="str">
        <f>VLOOKUP(A5,'Master List Resources&amp;Referrals'!A:K,9,FALSE)</f>
        <v>stronger@faceaddictionnow.org</v>
      </c>
      <c r="J5" s="96" t="str">
        <f>VLOOKUP(A5,'Master List Resources&amp;Referrals'!A:K,10,FALSE)</f>
        <v>https://faceaddictionnow.org/</v>
      </c>
      <c r="K5" s="96" t="str">
        <f>VLOOKUP(A5,'Master List Resources&amp;Referrals'!A:K,11,FALSE)</f>
        <v>Addiction treatment, Peer recovery programs, Harm reduction support, Family recovery services, life-saving tools like Narcan. ReDirect program for jail diversion, Yoga for recovery.</v>
      </c>
    </row>
    <row r="6" spans="1:11" ht="139.5" x14ac:dyDescent="0.35">
      <c r="A6" s="114" t="s">
        <v>380</v>
      </c>
      <c r="B6" s="96" t="str">
        <f>VLOOKUP(A6,'Master List Resources&amp;Referrals'!A:K,2,FALSE)</f>
        <v>Services for older adults, domestic abuse, family support, addiction, suicide prevention, counseling, community education.</v>
      </c>
      <c r="C6" s="96" t="str">
        <f>VLOOKUP(A6,'Master List Resources&amp;Referrals'!A:K,3,FALSE)</f>
        <v>West Bloomfield  Orley Building
6555 West Maple Road
Oak Park Office
Crown Pointe Office Building
25900 Greenfield Road</v>
      </c>
      <c r="D6" s="96" t="str">
        <f>VLOOKUP(A6,'Master List Resources&amp;Referrals'!A:K,4,FALSE)</f>
        <v xml:space="preserve">
Suite 405</v>
      </c>
      <c r="E6" s="96" t="str">
        <f>VLOOKUP(A6,'Master List Resources&amp;Referrals'!A:K,5,FALSE)</f>
        <v>West Bloomfield
Oak Park</v>
      </c>
      <c r="F6" s="96" t="str">
        <f>VLOOKUP(A6,'Master List Resources&amp;Referrals'!A:K,6,FALSE)</f>
        <v>MI</v>
      </c>
      <c r="G6" s="96" t="str">
        <f>VLOOKUP(A6,'Master List Resources&amp;Referrals'!A:K,7,FALSE)</f>
        <v>48322
48237</v>
      </c>
      <c r="H6" s="97">
        <f>VLOOKUP(A6,'Master List Resources&amp;Referrals'!A:K,8,FALSE)</f>
        <v>2485922313</v>
      </c>
      <c r="I6" s="96" t="str">
        <f>VLOOKUP(A6,'Master List Resources&amp;Referrals'!A:K,9,FALSE)</f>
        <v>resourcecenter@jfsdetroit.org</v>
      </c>
      <c r="J6" s="96" t="str">
        <f>VLOOKUP(A6,'Master List Resources&amp;Referrals'!A:K,10,FALSE)</f>
        <v>https://www.jfsdetroit.org/</v>
      </c>
      <c r="K6" s="96" t="str">
        <f>VLOOKUP(A6,'Master List Resources&amp;Referrals'!A:K,11,FALSE)</f>
        <v>While our focus is to meet the needs of the metro Detroit Jewish community, we are honored to serve all who come through our door.</v>
      </c>
    </row>
    <row r="7" spans="1:11" ht="46.5" x14ac:dyDescent="0.35">
      <c r="A7" s="98" t="s">
        <v>423</v>
      </c>
      <c r="B7" s="96" t="str">
        <f>VLOOKUP(A7,'Master List Resources&amp;Referrals'!A:K,2,FALSE)</f>
        <v>Mental Health for Child, Adult, &amp; Family</v>
      </c>
      <c r="C7" s="96" t="str">
        <f>VLOOKUP(A7,'Master List Resources&amp;Referrals'!A:K,3,FALSE)</f>
        <v>Multiple Locations</v>
      </c>
      <c r="D7" s="96">
        <f>VLOOKUP(A7,'Master List Resources&amp;Referrals'!A:K,4,FALSE)</f>
        <v>0</v>
      </c>
      <c r="E7" s="96">
        <f>VLOOKUP(A7,'Master List Resources&amp;Referrals'!A:K,5,FALSE)</f>
        <v>0</v>
      </c>
      <c r="F7" s="96">
        <f>VLOOKUP(A7,'Master List Resources&amp;Referrals'!A:K,6,FALSE)</f>
        <v>0</v>
      </c>
      <c r="G7" s="96">
        <f>VLOOKUP(A7,'Master List Resources&amp;Referrals'!A:K,7,FALSE)</f>
        <v>0</v>
      </c>
      <c r="H7" s="97" t="str">
        <f>VLOOKUP(A7,'Master List Resources&amp;Referrals'!A:K,8,FALSE)</f>
        <v>(313) 450-4500
(866) 462-6730
TTY: (800) 649-3777</v>
      </c>
      <c r="I7" s="96" t="str">
        <f>VLOOKUP(A7,'Master List Resources&amp;Referrals'!A:K,9,FALSE)</f>
        <v>info@lbscares.org</v>
      </c>
      <c r="J7" s="96" t="str">
        <f>VLOOKUP(A7,'Master List Resources&amp;Referrals'!A:K,10,FALSE)</f>
        <v>https://www.lbscares.org/</v>
      </c>
      <c r="K7" s="96" t="str">
        <f>VLOOKUP(A7,'Master List Resources&amp;Referrals'!A:K,11,FALSE)</f>
        <v>Child &amp; Family Services, Infant Mental Health, The Gathering Place Clubhouse (PSR), Assertive Community Treatment(ACT), Adult and Children Services, Primary Care Center</v>
      </c>
    </row>
    <row r="8" spans="1:11" x14ac:dyDescent="0.35">
      <c r="A8" s="95" t="s">
        <v>538</v>
      </c>
      <c r="B8" s="96" t="str">
        <f>VLOOKUP(A8,'Master List Resources&amp;Referrals'!A:K,2,FALSE)</f>
        <v>Hotline</v>
      </c>
      <c r="C8" s="96">
        <f>VLOOKUP(A8,'Master List Resources&amp;Referrals'!A:K,3,FALSE)</f>
        <v>0</v>
      </c>
      <c r="D8" s="96">
        <f>VLOOKUP(A8,'Master List Resources&amp;Referrals'!A:K,4,FALSE)</f>
        <v>0</v>
      </c>
      <c r="E8" s="96">
        <f>VLOOKUP(A8,'Master List Resources&amp;Referrals'!A:K,5,FALSE)</f>
        <v>0</v>
      </c>
      <c r="F8" s="96">
        <f>VLOOKUP(A8,'Master List Resources&amp;Referrals'!A:K,6,FALSE)</f>
        <v>0</v>
      </c>
      <c r="G8" s="96">
        <f>VLOOKUP(A8,'Master List Resources&amp;Referrals'!A:K,7,FALSE)</f>
        <v>0</v>
      </c>
      <c r="H8" s="97" t="str">
        <f>VLOOKUP(A8,'Master List Resources&amp;Referrals'!A:K,8,FALSE)</f>
        <v>800-331-2900</v>
      </c>
      <c r="I8" s="96">
        <f>VLOOKUP(A8,'Master List Resources&amp;Referrals'!A:K,9,FALSE)</f>
        <v>0</v>
      </c>
      <c r="J8" s="96">
        <f>VLOOKUP(A8,'Master List Resources&amp;Referrals'!A:K,10,FALSE)</f>
        <v>0</v>
      </c>
      <c r="K8" s="96" t="str">
        <f>VLOOKUP(A8,'Master List Resources&amp;Referrals'!A:K,11,FALSE)</f>
        <v>24/7</v>
      </c>
    </row>
    <row r="9" spans="1:11" x14ac:dyDescent="0.35">
      <c r="A9" s="98" t="s">
        <v>555</v>
      </c>
      <c r="B9" s="96" t="str">
        <f>VLOOKUP(A9,'Master List Resources&amp;Referrals'!A:K,2,FALSE)</f>
        <v>Hotline</v>
      </c>
      <c r="C9" s="96">
        <f>VLOOKUP(A9,'Master List Resources&amp;Referrals'!A:K,3,FALSE)</f>
        <v>0</v>
      </c>
      <c r="D9" s="96">
        <f>VLOOKUP(A9,'Master List Resources&amp;Referrals'!A:K,4,FALSE)</f>
        <v>0</v>
      </c>
      <c r="E9" s="96">
        <f>VLOOKUP(A9,'Master List Resources&amp;Referrals'!A:K,5,FALSE)</f>
        <v>0</v>
      </c>
      <c r="F9" s="96">
        <f>VLOOKUP(A9,'Master List Resources&amp;Referrals'!A:K,6,FALSE)</f>
        <v>0</v>
      </c>
      <c r="G9" s="96">
        <f>VLOOKUP(A9,'Master List Resources&amp;Referrals'!A:K,7,FALSE)</f>
        <v>0</v>
      </c>
      <c r="H9" s="97" t="str">
        <f>VLOOKUP(A9,'Master List Resources&amp;Referrals'!A:K,8,FALSE)</f>
        <v>888-506-0699</v>
      </c>
      <c r="I9" s="96">
        <f>VLOOKUP(A9,'Master List Resources&amp;Referrals'!A:K,9,FALSE)</f>
        <v>0</v>
      </c>
      <c r="J9" s="96">
        <f>VLOOKUP(A9,'Master List Resources&amp;Referrals'!A:K,10,FALSE)</f>
        <v>0</v>
      </c>
      <c r="K9" s="96" t="str">
        <f>VLOOKUP(A9,'Master List Resources&amp;Referrals'!A:K,11,FALSE)</f>
        <v>24/7</v>
      </c>
    </row>
    <row r="10" spans="1:11" ht="108.5" x14ac:dyDescent="0.35">
      <c r="A10" s="99" t="s">
        <v>734</v>
      </c>
      <c r="B10" s="96" t="str">
        <f>VLOOKUP(A10,'Master List Resources&amp;Referrals'!A:K,2,FALSE)</f>
        <v>New Moms/Postpartum Support
Counseling/Therapy
Support Groups
Mental Health Testing
Addiction
Anger Management</v>
      </c>
      <c r="C10" s="96" t="str">
        <f>VLOOKUP(A10,'Master List Resources&amp;Referrals'!A:K,3,FALSE)</f>
        <v>Plymouth Office 
41100 Plymouth Road
Brighton Office
2000 Grand River Annex</v>
      </c>
      <c r="D10" s="96" t="str">
        <f>VLOOKUP(A10,'Master List Resources&amp;Referrals'!A:K,4,FALSE)</f>
        <v xml:space="preserve">Suite 110
Suite 400
</v>
      </c>
      <c r="E10" s="96" t="str">
        <f>VLOOKUP(A10,'Master List Resources&amp;Referrals'!A:K,5,FALSE)</f>
        <v>Plymouth
Brighton</v>
      </c>
      <c r="F10" s="96" t="str">
        <f>VLOOKUP(A10,'Master List Resources&amp;Referrals'!A:K,6,FALSE)</f>
        <v>MI</v>
      </c>
      <c r="G10" s="96" t="str">
        <f>VLOOKUP(A10,'Master List Resources&amp;Referrals'!A:K,7,FALSE)</f>
        <v>48170
48114</v>
      </c>
      <c r="H10" s="97">
        <f>VLOOKUP(A10,'Master List Resources&amp;Referrals'!A:K,8,FALSE)</f>
        <v>7349271201</v>
      </c>
      <c r="I10" s="96">
        <f>VLOOKUP(A10,'Master List Resources&amp;Referrals'!A:K,9,FALSE)</f>
        <v>0</v>
      </c>
      <c r="J10" s="96" t="str">
        <f>VLOOKUP(A10,'Master List Resources&amp;Referrals'!A:K,10,FALSE)</f>
        <v>https://www.solidgroundcounseling.com</v>
      </c>
      <c r="K10" s="96" t="str">
        <f>VLOOKUP(A10,'Master List Resources&amp;Referrals'!A:K,11,FALSE)</f>
        <v>Groups: Teen Support (13-17), Anxiety Support (18-25), New Moms/Postpartum Support, First Responders, Spouses of First Responders. Individual Counseling for all ages: Grief and Loss; Parenting Skills; Sexual Integrity and Abuse; Family Dynamics; Anger Management; Addictions. Testing. Low-cost or free available with Master's Level Interns for those who do not have coverage or cannot afford the regular practitioners.</v>
      </c>
    </row>
  </sheetData>
  <autoFilter ref="A1:K1" xr:uid="{E3E3F55B-E875-469B-BEFB-2A8AD0C4B580}"/>
  <sortState xmlns:xlrd2="http://schemas.microsoft.com/office/spreadsheetml/2017/richdata2" ref="A2:K10">
    <sortCondition ref="A2:A10"/>
    <sortCondition ref="B2:B10"/>
  </sortState>
  <pageMargins left="0.25" right="0.25" top="0.75" bottom="0.75" header="0.3" footer="0.3"/>
  <pageSetup fitToHeight="0"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91B6A-3084-4EB0-9B9D-3682BE0BAB3A}">
  <sheetPr>
    <pageSetUpPr fitToPage="1"/>
  </sheetPr>
  <dimension ref="A1:D23"/>
  <sheetViews>
    <sheetView showGridLines="0" showRowColHeaders="0" workbookViewId="0">
      <pane xSplit="1" ySplit="1" topLeftCell="B2" activePane="bottomRight" state="frozen"/>
      <selection pane="topRight"/>
      <selection pane="bottomLeft"/>
      <selection pane="bottomRight" activeCell="A10" sqref="A10"/>
    </sheetView>
  </sheetViews>
  <sheetFormatPr defaultColWidth="9" defaultRowHeight="15.5" x14ac:dyDescent="0.35"/>
  <cols>
    <col min="1" max="1" width="73.5" style="124" bestFit="1" customWidth="1"/>
    <col min="2" max="2" width="36.25" style="124" bestFit="1" customWidth="1"/>
    <col min="3" max="3" width="66.25" style="124" bestFit="1" customWidth="1"/>
    <col min="4" max="4" width="114" style="124" customWidth="1"/>
    <col min="5" max="16384" width="9" style="124"/>
  </cols>
  <sheetData>
    <row r="1" spans="1:4" s="126" customFormat="1" x14ac:dyDescent="0.35">
      <c r="A1" s="125" t="s">
        <v>1089</v>
      </c>
      <c r="B1" s="125" t="s">
        <v>1090</v>
      </c>
      <c r="C1" s="125" t="s">
        <v>1091</v>
      </c>
      <c r="D1" s="125" t="s">
        <v>10</v>
      </c>
    </row>
    <row r="2" spans="1:4" x14ac:dyDescent="0.35">
      <c r="A2" s="142" t="s">
        <v>1092</v>
      </c>
      <c r="B2" s="11" t="s">
        <v>1093</v>
      </c>
      <c r="C2" s="12" t="s">
        <v>1094</v>
      </c>
      <c r="D2" s="11"/>
    </row>
    <row r="3" spans="1:4" x14ac:dyDescent="0.35">
      <c r="A3" s="142" t="s">
        <v>1095</v>
      </c>
      <c r="B3" s="11" t="s">
        <v>1096</v>
      </c>
      <c r="C3" s="12" t="s">
        <v>1094</v>
      </c>
      <c r="D3" s="11"/>
    </row>
    <row r="4" spans="1:4" x14ac:dyDescent="0.35">
      <c r="A4" s="142" t="s">
        <v>1097</v>
      </c>
      <c r="B4" s="11" t="s">
        <v>1098</v>
      </c>
      <c r="C4" s="12" t="s">
        <v>1094</v>
      </c>
      <c r="D4" s="11"/>
    </row>
    <row r="5" spans="1:4" x14ac:dyDescent="0.35">
      <c r="A5" s="142" t="s">
        <v>1099</v>
      </c>
      <c r="B5" s="11" t="s">
        <v>1100</v>
      </c>
      <c r="C5" s="12" t="s">
        <v>1094</v>
      </c>
      <c r="D5" s="11"/>
    </row>
    <row r="6" spans="1:4" x14ac:dyDescent="0.35">
      <c r="A6" s="142" t="s">
        <v>1101</v>
      </c>
      <c r="B6" s="11" t="s">
        <v>1102</v>
      </c>
      <c r="C6" s="12" t="s">
        <v>1094</v>
      </c>
      <c r="D6" s="11"/>
    </row>
    <row r="7" spans="1:4" x14ac:dyDescent="0.35">
      <c r="A7" s="142" t="s">
        <v>1103</v>
      </c>
      <c r="B7" s="11" t="s">
        <v>1104</v>
      </c>
      <c r="C7" s="12" t="s">
        <v>1094</v>
      </c>
      <c r="D7" s="11"/>
    </row>
    <row r="8" spans="1:4" x14ac:dyDescent="0.35">
      <c r="A8" s="142" t="s">
        <v>1105</v>
      </c>
      <c r="B8" s="11" t="s">
        <v>1106</v>
      </c>
      <c r="C8" s="12" t="s">
        <v>1094</v>
      </c>
      <c r="D8" s="11"/>
    </row>
    <row r="9" spans="1:4" x14ac:dyDescent="0.35">
      <c r="A9" s="142" t="s">
        <v>1107</v>
      </c>
      <c r="B9" s="11" t="s">
        <v>1108</v>
      </c>
      <c r="C9" s="12" t="s">
        <v>1094</v>
      </c>
      <c r="D9" s="11"/>
    </row>
    <row r="10" spans="1:4" x14ac:dyDescent="0.35">
      <c r="A10" s="142" t="s">
        <v>1109</v>
      </c>
      <c r="B10" s="11" t="s">
        <v>1110</v>
      </c>
      <c r="C10" s="12" t="s">
        <v>1094</v>
      </c>
      <c r="D10" s="11"/>
    </row>
    <row r="11" spans="1:4" x14ac:dyDescent="0.35">
      <c r="A11" s="142" t="s">
        <v>1111</v>
      </c>
      <c r="B11" s="11" t="s">
        <v>1112</v>
      </c>
      <c r="C11" s="12" t="s">
        <v>1094</v>
      </c>
      <c r="D11" s="11"/>
    </row>
    <row r="12" spans="1:4" x14ac:dyDescent="0.35">
      <c r="A12" s="142" t="s">
        <v>1113</v>
      </c>
      <c r="B12" s="11" t="s">
        <v>1114</v>
      </c>
      <c r="C12" s="12" t="s">
        <v>1115</v>
      </c>
      <c r="D12" s="11"/>
    </row>
    <row r="13" spans="1:4" x14ac:dyDescent="0.35">
      <c r="A13" s="142" t="s">
        <v>1116</v>
      </c>
      <c r="B13" s="11" t="s">
        <v>1114</v>
      </c>
      <c r="C13" s="12" t="s">
        <v>1115</v>
      </c>
      <c r="D13" s="11" t="s">
        <v>1117</v>
      </c>
    </row>
    <row r="14" spans="1:4" x14ac:dyDescent="0.35">
      <c r="A14" s="142" t="s">
        <v>1118</v>
      </c>
      <c r="B14" s="11" t="s">
        <v>1119</v>
      </c>
      <c r="C14" s="68" t="s">
        <v>1120</v>
      </c>
      <c r="D14" s="11" t="s">
        <v>1121</v>
      </c>
    </row>
    <row r="15" spans="1:4" x14ac:dyDescent="0.35">
      <c r="A15" s="142" t="s">
        <v>276</v>
      </c>
      <c r="B15" s="11" t="s">
        <v>1122</v>
      </c>
      <c r="C15" s="11"/>
      <c r="D15" s="11"/>
    </row>
    <row r="16" spans="1:4" x14ac:dyDescent="0.35">
      <c r="A16" s="142" t="s">
        <v>1123</v>
      </c>
      <c r="B16" s="11" t="s">
        <v>288</v>
      </c>
      <c r="C16" s="11"/>
      <c r="D16" s="11" t="s">
        <v>1124</v>
      </c>
    </row>
    <row r="17" spans="1:4" x14ac:dyDescent="0.35">
      <c r="A17" s="142" t="s">
        <v>1125</v>
      </c>
      <c r="B17" s="11" t="s">
        <v>1126</v>
      </c>
      <c r="C17" s="12" t="s">
        <v>1127</v>
      </c>
      <c r="D17" s="11" t="s">
        <v>1128</v>
      </c>
    </row>
    <row r="18" spans="1:4" x14ac:dyDescent="0.35">
      <c r="A18" s="142" t="s">
        <v>1129</v>
      </c>
      <c r="B18" s="11" t="s">
        <v>1130</v>
      </c>
      <c r="C18" s="12" t="s">
        <v>1115</v>
      </c>
      <c r="D18" s="11" t="s">
        <v>1117</v>
      </c>
    </row>
    <row r="19" spans="1:4" x14ac:dyDescent="0.35">
      <c r="A19" s="142" t="s">
        <v>1131</v>
      </c>
      <c r="B19" s="11" t="s">
        <v>1098</v>
      </c>
      <c r="C19" s="12" t="s">
        <v>1094</v>
      </c>
      <c r="D19" s="11"/>
    </row>
    <row r="20" spans="1:4" x14ac:dyDescent="0.35">
      <c r="A20" s="142" t="s">
        <v>1132</v>
      </c>
      <c r="B20" s="11" t="s">
        <v>1133</v>
      </c>
      <c r="C20" s="12" t="s">
        <v>1134</v>
      </c>
      <c r="D20" s="11"/>
    </row>
    <row r="21" spans="1:4" x14ac:dyDescent="0.35">
      <c r="A21" s="142" t="s">
        <v>1135</v>
      </c>
      <c r="B21" s="11" t="s">
        <v>1133</v>
      </c>
      <c r="C21" s="12" t="s">
        <v>1134</v>
      </c>
      <c r="D21" s="11"/>
    </row>
    <row r="22" spans="1:4" x14ac:dyDescent="0.35">
      <c r="A22" s="142" t="s">
        <v>1136</v>
      </c>
      <c r="B22" s="11" t="s">
        <v>35</v>
      </c>
      <c r="C22" s="68" t="s">
        <v>1137</v>
      </c>
      <c r="D22" s="11"/>
    </row>
    <row r="23" spans="1:4" x14ac:dyDescent="0.35">
      <c r="A23" s="142" t="s">
        <v>1138</v>
      </c>
      <c r="B23" s="11" t="s">
        <v>667</v>
      </c>
      <c r="C23" s="12" t="s">
        <v>671</v>
      </c>
      <c r="D23" s="11" t="s">
        <v>1139</v>
      </c>
    </row>
  </sheetData>
  <autoFilter ref="A1:D1" xr:uid="{0AB91B6A-3084-4EB0-9B9D-3682BE0BAB3A}"/>
  <sortState xmlns:xlrd2="http://schemas.microsoft.com/office/spreadsheetml/2017/richdata2" ref="A2:D23">
    <sortCondition ref="A2:A23"/>
    <sortCondition ref="B2:B23"/>
  </sortState>
  <hyperlinks>
    <hyperlink ref="C22" r:id="rId1" xr:uid="{0416FF80-6D99-4671-AA89-C8C968C30407}"/>
    <hyperlink ref="C14" r:id="rId2" xr:uid="{1BB53128-085F-46C5-A93B-87273B585502}"/>
  </hyperlinks>
  <pageMargins left="0.25" right="0.25" top="0.75" bottom="0.75" header="0.3" footer="0.3"/>
  <pageSetup fitToHeight="0" orientation="landscape"/>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3F634-1F7B-49ED-BFBB-95957B5BEF39}">
  <sheetPr>
    <pageSetUpPr fitToPage="1"/>
  </sheetPr>
  <dimension ref="A1:K144"/>
  <sheetViews>
    <sheetView showGridLines="0" showRowColHeaders="0" workbookViewId="0">
      <pane xSplit="1" ySplit="1" topLeftCell="B2" activePane="bottomRight" state="frozen"/>
      <selection pane="topRight" activeCell="B1" sqref="B1"/>
      <selection pane="bottomLeft" activeCell="A2" sqref="A2"/>
      <selection pane="bottomRight" activeCell="D2" sqref="D2"/>
    </sheetView>
  </sheetViews>
  <sheetFormatPr defaultColWidth="8.75" defaultRowHeight="15.5" x14ac:dyDescent="0.35"/>
  <cols>
    <col min="1" max="1" width="18.5" style="80" customWidth="1"/>
    <col min="2" max="2" width="33" style="29" bestFit="1" customWidth="1"/>
    <col min="3" max="3" width="18.58203125" style="29" customWidth="1"/>
    <col min="4" max="4" width="14.83203125" style="29" customWidth="1"/>
    <col min="5" max="5" width="14.08203125" style="29" customWidth="1"/>
    <col min="6" max="6" width="6.83203125" style="29" customWidth="1"/>
    <col min="7" max="7" width="10.75" style="81" customWidth="1"/>
    <col min="8" max="8" width="19.5" style="82" customWidth="1"/>
    <col min="9" max="9" width="29.5" style="29" customWidth="1"/>
    <col min="10" max="10" width="40.33203125" style="29" customWidth="1"/>
    <col min="11" max="11" width="36.58203125" style="29" customWidth="1"/>
    <col min="12" max="16384" width="8.75" style="29"/>
  </cols>
  <sheetData>
    <row r="1" spans="1:11" s="83" customFormat="1" ht="31" x14ac:dyDescent="0.35">
      <c r="A1" s="127" t="s">
        <v>0</v>
      </c>
      <c r="B1" s="128" t="s">
        <v>1</v>
      </c>
      <c r="C1" s="128" t="s">
        <v>2</v>
      </c>
      <c r="D1" s="128" t="s">
        <v>3</v>
      </c>
      <c r="E1" s="128" t="s">
        <v>4</v>
      </c>
      <c r="F1" s="128" t="s">
        <v>5</v>
      </c>
      <c r="G1" s="129" t="s">
        <v>6</v>
      </c>
      <c r="H1" s="130" t="s">
        <v>7</v>
      </c>
      <c r="I1" s="128" t="s">
        <v>8</v>
      </c>
      <c r="J1" s="128" t="s">
        <v>9</v>
      </c>
      <c r="K1" s="131" t="s">
        <v>10</v>
      </c>
    </row>
    <row r="2" spans="1:11" s="4" customFormat="1" ht="124" x14ac:dyDescent="0.35">
      <c r="A2" s="32" t="s">
        <v>11</v>
      </c>
      <c r="B2" s="8" t="s">
        <v>12</v>
      </c>
      <c r="C2" s="9"/>
      <c r="D2" s="9"/>
      <c r="E2" s="9"/>
      <c r="F2" s="9"/>
      <c r="G2" s="33"/>
      <c r="H2" s="34" t="s">
        <v>13</v>
      </c>
      <c r="I2" s="27" t="s">
        <v>14</v>
      </c>
      <c r="J2" s="27" t="s">
        <v>15</v>
      </c>
      <c r="K2" s="35" t="s">
        <v>16</v>
      </c>
    </row>
    <row r="3" spans="1:11" s="4" customFormat="1" ht="46.5" x14ac:dyDescent="0.35">
      <c r="A3" s="36" t="s">
        <v>17</v>
      </c>
      <c r="B3" s="10" t="s">
        <v>18</v>
      </c>
      <c r="C3" s="10" t="s">
        <v>19</v>
      </c>
      <c r="D3" s="10"/>
      <c r="E3" s="10" t="s">
        <v>20</v>
      </c>
      <c r="F3" s="10" t="s">
        <v>21</v>
      </c>
      <c r="G3" s="37" t="s">
        <v>22</v>
      </c>
      <c r="H3" s="18" t="s">
        <v>23</v>
      </c>
      <c r="I3" s="27" t="s">
        <v>24</v>
      </c>
      <c r="J3" s="27" t="s">
        <v>25</v>
      </c>
      <c r="K3" s="38" t="s">
        <v>26</v>
      </c>
    </row>
    <row r="4" spans="1:11" s="4" customFormat="1" ht="77.5" x14ac:dyDescent="0.35">
      <c r="A4" s="31" t="s">
        <v>27</v>
      </c>
      <c r="B4" s="8" t="s">
        <v>28</v>
      </c>
      <c r="C4" s="8" t="s">
        <v>29</v>
      </c>
      <c r="D4" s="8" t="s">
        <v>30</v>
      </c>
      <c r="E4" s="8" t="s">
        <v>31</v>
      </c>
      <c r="F4" s="8" t="s">
        <v>21</v>
      </c>
      <c r="G4" s="39">
        <v>48917</v>
      </c>
      <c r="H4" s="40" t="s">
        <v>32</v>
      </c>
      <c r="I4" s="9"/>
      <c r="J4" s="27" t="s">
        <v>33</v>
      </c>
      <c r="K4" s="35" t="s">
        <v>34</v>
      </c>
    </row>
    <row r="5" spans="1:11" ht="124" x14ac:dyDescent="0.35">
      <c r="A5" s="31" t="s">
        <v>35</v>
      </c>
      <c r="B5" s="8" t="s">
        <v>36</v>
      </c>
      <c r="C5" s="8"/>
      <c r="D5" s="8"/>
      <c r="E5" s="8"/>
      <c r="F5" s="8"/>
      <c r="G5" s="39"/>
      <c r="H5" s="41" t="s">
        <v>37</v>
      </c>
      <c r="I5" s="58" t="s">
        <v>38</v>
      </c>
      <c r="J5" s="58" t="s">
        <v>39</v>
      </c>
      <c r="K5" s="35" t="s">
        <v>40</v>
      </c>
    </row>
    <row r="6" spans="1:11" s="4" customFormat="1" ht="46.5" x14ac:dyDescent="0.35">
      <c r="A6" s="36" t="s">
        <v>41</v>
      </c>
      <c r="B6" s="10" t="s">
        <v>42</v>
      </c>
      <c r="C6" s="10" t="s">
        <v>43</v>
      </c>
      <c r="D6" s="10" t="s">
        <v>44</v>
      </c>
      <c r="E6" s="10" t="s">
        <v>45</v>
      </c>
      <c r="F6" s="10" t="s">
        <v>21</v>
      </c>
      <c r="G6" s="37">
        <v>48033</v>
      </c>
      <c r="H6" s="18" t="s">
        <v>46</v>
      </c>
      <c r="I6" s="27"/>
      <c r="J6" s="27" t="s">
        <v>47</v>
      </c>
      <c r="K6" s="38" t="s">
        <v>48</v>
      </c>
    </row>
    <row r="7" spans="1:11" s="4" customFormat="1" ht="93" x14ac:dyDescent="0.35">
      <c r="A7" s="36" t="s">
        <v>49</v>
      </c>
      <c r="B7" s="10" t="s">
        <v>50</v>
      </c>
      <c r="C7" s="10" t="s">
        <v>51</v>
      </c>
      <c r="D7" s="10" t="s">
        <v>52</v>
      </c>
      <c r="E7" s="10" t="s">
        <v>53</v>
      </c>
      <c r="F7" s="10" t="s">
        <v>54</v>
      </c>
      <c r="G7" s="37" t="s">
        <v>55</v>
      </c>
      <c r="H7" s="18" t="s">
        <v>56</v>
      </c>
      <c r="I7" s="9"/>
      <c r="J7" s="27" t="s">
        <v>57</v>
      </c>
      <c r="K7" s="38" t="s">
        <v>58</v>
      </c>
    </row>
    <row r="8" spans="1:11" ht="139.5" x14ac:dyDescent="0.35">
      <c r="A8" s="36" t="s">
        <v>59</v>
      </c>
      <c r="B8" s="10" t="s">
        <v>60</v>
      </c>
      <c r="C8" s="10"/>
      <c r="D8" s="10"/>
      <c r="E8" s="10"/>
      <c r="F8" s="10"/>
      <c r="G8" s="37"/>
      <c r="H8" s="18" t="s">
        <v>61</v>
      </c>
      <c r="I8" s="9"/>
      <c r="J8" s="27" t="s">
        <v>62</v>
      </c>
      <c r="K8" s="38" t="s">
        <v>63</v>
      </c>
    </row>
    <row r="9" spans="1:11" s="4" customFormat="1" ht="62" x14ac:dyDescent="0.35">
      <c r="A9" s="36" t="s">
        <v>64</v>
      </c>
      <c r="B9" s="10" t="s">
        <v>65</v>
      </c>
      <c r="C9" s="10" t="s">
        <v>66</v>
      </c>
      <c r="D9" s="10"/>
      <c r="E9" s="10"/>
      <c r="F9" s="10"/>
      <c r="G9" s="37"/>
      <c r="H9" s="18">
        <v>7347945127</v>
      </c>
      <c r="I9" s="9"/>
      <c r="J9" s="27" t="s">
        <v>67</v>
      </c>
      <c r="K9" s="38" t="s">
        <v>68</v>
      </c>
    </row>
    <row r="10" spans="1:11" s="4" customFormat="1" ht="409.5" x14ac:dyDescent="0.35">
      <c r="A10" s="36" t="s">
        <v>69</v>
      </c>
      <c r="B10" s="10" t="s">
        <v>70</v>
      </c>
      <c r="C10" s="10"/>
      <c r="D10" s="10"/>
      <c r="E10" s="10"/>
      <c r="F10" s="10"/>
      <c r="G10" s="37"/>
      <c r="H10" s="18" t="s">
        <v>71</v>
      </c>
      <c r="I10" s="58" t="s">
        <v>72</v>
      </c>
      <c r="J10" s="58" t="s">
        <v>73</v>
      </c>
      <c r="K10" s="38" t="s">
        <v>74</v>
      </c>
    </row>
    <row r="11" spans="1:11" s="4" customFormat="1" ht="341" x14ac:dyDescent="0.35">
      <c r="A11" s="31" t="s">
        <v>75</v>
      </c>
      <c r="B11" s="10" t="s">
        <v>76</v>
      </c>
      <c r="C11" s="10"/>
      <c r="D11" s="10"/>
      <c r="E11" s="10"/>
      <c r="F11" s="10"/>
      <c r="G11" s="37"/>
      <c r="H11" s="18"/>
      <c r="I11" s="58" t="s">
        <v>77</v>
      </c>
      <c r="J11" s="58" t="s">
        <v>78</v>
      </c>
      <c r="K11" s="38" t="s">
        <v>79</v>
      </c>
    </row>
    <row r="12" spans="1:11" s="4" customFormat="1" ht="46.5" x14ac:dyDescent="0.35">
      <c r="A12" s="31" t="s">
        <v>80</v>
      </c>
      <c r="B12" s="8" t="s">
        <v>81</v>
      </c>
      <c r="C12" s="9"/>
      <c r="D12" s="9"/>
      <c r="E12" s="9"/>
      <c r="F12" s="9"/>
      <c r="G12" s="33"/>
      <c r="H12" s="41" t="s">
        <v>82</v>
      </c>
      <c r="I12" s="9"/>
      <c r="J12" s="27" t="s">
        <v>83</v>
      </c>
      <c r="K12" s="35" t="s">
        <v>84</v>
      </c>
    </row>
    <row r="13" spans="1:11" ht="139.5" x14ac:dyDescent="0.35">
      <c r="A13" s="31" t="s">
        <v>85</v>
      </c>
      <c r="B13" s="8" t="s">
        <v>86</v>
      </c>
      <c r="C13" s="8"/>
      <c r="D13" s="8"/>
      <c r="E13" s="8"/>
      <c r="F13" s="8"/>
      <c r="G13" s="39"/>
      <c r="H13" s="41" t="s">
        <v>87</v>
      </c>
      <c r="I13" s="8"/>
      <c r="J13" s="60" t="s">
        <v>88</v>
      </c>
      <c r="K13" s="35" t="s">
        <v>89</v>
      </c>
    </row>
    <row r="14" spans="1:11" s="4" customFormat="1" ht="124" x14ac:dyDescent="0.35">
      <c r="A14" s="31" t="s">
        <v>90</v>
      </c>
      <c r="B14" s="8" t="s">
        <v>91</v>
      </c>
      <c r="C14" s="8" t="s">
        <v>92</v>
      </c>
      <c r="D14" s="8"/>
      <c r="E14" s="8" t="s">
        <v>93</v>
      </c>
      <c r="F14" s="8" t="s">
        <v>21</v>
      </c>
      <c r="G14" s="39">
        <v>48150</v>
      </c>
      <c r="H14" s="41" t="s">
        <v>94</v>
      </c>
      <c r="I14" s="25"/>
      <c r="J14" s="27" t="s">
        <v>95</v>
      </c>
      <c r="K14" s="35" t="s">
        <v>96</v>
      </c>
    </row>
    <row r="15" spans="1:11" s="4" customFormat="1" ht="201.5" x14ac:dyDescent="0.35">
      <c r="A15" s="36" t="s">
        <v>97</v>
      </c>
      <c r="B15" s="10" t="s">
        <v>98</v>
      </c>
      <c r="C15" s="10" t="s">
        <v>99</v>
      </c>
      <c r="D15" s="10"/>
      <c r="E15" s="10"/>
      <c r="F15" s="10"/>
      <c r="G15" s="37"/>
      <c r="H15" s="18" t="s">
        <v>100</v>
      </c>
      <c r="I15" s="9"/>
      <c r="J15" s="27" t="s">
        <v>101</v>
      </c>
      <c r="K15" s="38" t="s">
        <v>102</v>
      </c>
    </row>
    <row r="16" spans="1:11" ht="46.5" x14ac:dyDescent="0.35">
      <c r="A16" s="36" t="s">
        <v>103</v>
      </c>
      <c r="B16" s="10" t="s">
        <v>104</v>
      </c>
      <c r="C16" s="10" t="s">
        <v>105</v>
      </c>
      <c r="D16" s="10" t="s">
        <v>106</v>
      </c>
      <c r="E16" s="10" t="s">
        <v>107</v>
      </c>
      <c r="F16" s="10" t="s">
        <v>21</v>
      </c>
      <c r="G16" s="37">
        <v>48188</v>
      </c>
      <c r="H16" s="18">
        <v>7343945485</v>
      </c>
      <c r="I16" s="9"/>
      <c r="J16" s="27" t="s">
        <v>108</v>
      </c>
      <c r="K16" s="38" t="s">
        <v>109</v>
      </c>
    </row>
    <row r="17" spans="1:11" s="4" customFormat="1" ht="139.5" x14ac:dyDescent="0.35">
      <c r="A17" s="31" t="s">
        <v>110</v>
      </c>
      <c r="B17" s="8" t="s">
        <v>111</v>
      </c>
      <c r="C17" s="8"/>
      <c r="D17" s="8"/>
      <c r="E17" s="8"/>
      <c r="F17" s="8"/>
      <c r="G17" s="39"/>
      <c r="H17" s="41">
        <v>2485506866</v>
      </c>
      <c r="I17" s="58" t="s">
        <v>112</v>
      </c>
      <c r="J17" s="58" t="s">
        <v>113</v>
      </c>
      <c r="K17" s="35" t="s">
        <v>114</v>
      </c>
    </row>
    <row r="18" spans="1:11" ht="170.5" x14ac:dyDescent="0.35">
      <c r="A18" s="31" t="s">
        <v>115</v>
      </c>
      <c r="B18" s="8" t="s">
        <v>116</v>
      </c>
      <c r="C18" s="8"/>
      <c r="D18" s="8"/>
      <c r="E18" s="8"/>
      <c r="F18" s="8"/>
      <c r="G18" s="39"/>
      <c r="H18" s="41">
        <v>7347222830</v>
      </c>
      <c r="I18" s="58" t="s">
        <v>117</v>
      </c>
      <c r="J18" s="58" t="s">
        <v>118</v>
      </c>
      <c r="K18" s="35" t="s">
        <v>119</v>
      </c>
    </row>
    <row r="19" spans="1:11" ht="62" x14ac:dyDescent="0.35">
      <c r="A19" s="36" t="s">
        <v>120</v>
      </c>
      <c r="B19" s="10" t="s">
        <v>121</v>
      </c>
      <c r="C19" s="10" t="s">
        <v>122</v>
      </c>
      <c r="D19" s="10"/>
      <c r="E19" s="10" t="s">
        <v>123</v>
      </c>
      <c r="F19" s="10" t="s">
        <v>124</v>
      </c>
      <c r="G19" s="37" t="s">
        <v>125</v>
      </c>
      <c r="H19" s="18" t="s">
        <v>126</v>
      </c>
      <c r="I19" s="27" t="s">
        <v>127</v>
      </c>
      <c r="J19" s="27" t="s">
        <v>128</v>
      </c>
      <c r="K19" s="38" t="s">
        <v>129</v>
      </c>
    </row>
    <row r="20" spans="1:11" s="4" customFormat="1" ht="139.5" x14ac:dyDescent="0.35">
      <c r="A20" s="36" t="s">
        <v>130</v>
      </c>
      <c r="B20" s="10" t="s">
        <v>131</v>
      </c>
      <c r="C20" s="10" t="s">
        <v>132</v>
      </c>
      <c r="D20" s="10" t="s">
        <v>133</v>
      </c>
      <c r="E20" s="10" t="s">
        <v>134</v>
      </c>
      <c r="F20" s="10" t="s">
        <v>135</v>
      </c>
      <c r="G20" s="37" t="s">
        <v>136</v>
      </c>
      <c r="H20" s="18" t="s">
        <v>137</v>
      </c>
      <c r="I20" s="27" t="s">
        <v>138</v>
      </c>
      <c r="J20" s="27" t="s">
        <v>139</v>
      </c>
      <c r="K20" s="38" t="s">
        <v>140</v>
      </c>
    </row>
    <row r="21" spans="1:11" s="4" customFormat="1" x14ac:dyDescent="0.35">
      <c r="A21" s="36" t="s">
        <v>141</v>
      </c>
      <c r="B21" s="10" t="s">
        <v>142</v>
      </c>
      <c r="C21" s="10"/>
      <c r="D21" s="10"/>
      <c r="E21" s="10"/>
      <c r="F21" s="10"/>
      <c r="G21" s="37"/>
      <c r="H21" s="18"/>
      <c r="I21" s="9"/>
      <c r="J21" s="27" t="s">
        <v>143</v>
      </c>
      <c r="K21" s="38"/>
    </row>
    <row r="22" spans="1:11" s="4" customFormat="1" ht="139.5" x14ac:dyDescent="0.35">
      <c r="A22" s="42" t="s">
        <v>144</v>
      </c>
      <c r="B22" s="23" t="s">
        <v>145</v>
      </c>
      <c r="C22" s="23" t="s">
        <v>146</v>
      </c>
      <c r="D22" s="43" t="s">
        <v>147</v>
      </c>
      <c r="E22" s="23" t="s">
        <v>148</v>
      </c>
      <c r="F22" s="23" t="s">
        <v>21</v>
      </c>
      <c r="G22" s="44">
        <v>48336</v>
      </c>
      <c r="H22" s="18" t="s">
        <v>149</v>
      </c>
      <c r="I22" s="45"/>
      <c r="J22" s="46" t="s">
        <v>150</v>
      </c>
      <c r="K22" s="47" t="s">
        <v>151</v>
      </c>
    </row>
    <row r="23" spans="1:11" s="4" customFormat="1" ht="108.5" x14ac:dyDescent="0.35">
      <c r="A23" s="36" t="s">
        <v>152</v>
      </c>
      <c r="B23" s="10" t="s">
        <v>153</v>
      </c>
      <c r="C23" s="10" t="s">
        <v>154</v>
      </c>
      <c r="D23" s="10" t="s">
        <v>155</v>
      </c>
      <c r="E23" s="10" t="s">
        <v>156</v>
      </c>
      <c r="F23" s="10" t="s">
        <v>21</v>
      </c>
      <c r="G23" s="37" t="s">
        <v>157</v>
      </c>
      <c r="H23" s="18" t="s">
        <v>158</v>
      </c>
      <c r="I23" s="9"/>
      <c r="J23" s="27" t="s">
        <v>159</v>
      </c>
      <c r="K23" s="38" t="s">
        <v>160</v>
      </c>
    </row>
    <row r="24" spans="1:11" s="4" customFormat="1" ht="170.5" x14ac:dyDescent="0.35">
      <c r="A24" s="36" t="s">
        <v>161</v>
      </c>
      <c r="B24" s="10" t="s">
        <v>162</v>
      </c>
      <c r="C24" s="10" t="s">
        <v>163</v>
      </c>
      <c r="D24" s="10" t="s">
        <v>164</v>
      </c>
      <c r="E24" s="10" t="s">
        <v>165</v>
      </c>
      <c r="F24" s="10" t="s">
        <v>21</v>
      </c>
      <c r="G24" s="37" t="s">
        <v>166</v>
      </c>
      <c r="H24" s="18" t="s">
        <v>167</v>
      </c>
      <c r="I24" s="27" t="s">
        <v>168</v>
      </c>
      <c r="J24" s="27" t="s">
        <v>169</v>
      </c>
      <c r="K24" s="38" t="s">
        <v>170</v>
      </c>
    </row>
    <row r="25" spans="1:11" ht="62" x14ac:dyDescent="0.35">
      <c r="A25" s="48" t="s">
        <v>171</v>
      </c>
      <c r="B25" s="22" t="s">
        <v>172</v>
      </c>
      <c r="C25" s="22"/>
      <c r="D25" s="22"/>
      <c r="E25" s="22"/>
      <c r="F25" s="22"/>
      <c r="G25" s="49"/>
      <c r="H25" s="50"/>
      <c r="I25" s="9"/>
      <c r="J25" s="8" t="s">
        <v>173</v>
      </c>
      <c r="K25" s="51" t="s">
        <v>174</v>
      </c>
    </row>
    <row r="26" spans="1:11" s="4" customFormat="1" ht="77.5" x14ac:dyDescent="0.35">
      <c r="A26" s="36" t="s">
        <v>175</v>
      </c>
      <c r="B26" s="10" t="s">
        <v>176</v>
      </c>
      <c r="C26" s="10" t="s">
        <v>177</v>
      </c>
      <c r="D26" s="10" t="s">
        <v>178</v>
      </c>
      <c r="E26" s="10" t="s">
        <v>179</v>
      </c>
      <c r="F26" s="10" t="s">
        <v>180</v>
      </c>
      <c r="G26" s="37" t="s">
        <v>181</v>
      </c>
      <c r="H26" s="18" t="s">
        <v>182</v>
      </c>
      <c r="I26" s="27" t="s">
        <v>183</v>
      </c>
      <c r="J26" s="8" t="s">
        <v>184</v>
      </c>
      <c r="K26" s="38" t="s">
        <v>185</v>
      </c>
    </row>
    <row r="27" spans="1:11" s="4" customFormat="1" x14ac:dyDescent="0.35">
      <c r="A27" s="31" t="s">
        <v>186</v>
      </c>
      <c r="B27" s="8" t="s">
        <v>187</v>
      </c>
      <c r="C27" s="8"/>
      <c r="D27" s="8"/>
      <c r="E27" s="8"/>
      <c r="F27" s="8"/>
      <c r="G27" s="39"/>
      <c r="H27" s="41">
        <v>8002675463</v>
      </c>
      <c r="I27" s="8"/>
      <c r="J27" s="8"/>
      <c r="K27" s="35" t="s">
        <v>188</v>
      </c>
    </row>
    <row r="28" spans="1:11" s="84" customFormat="1" ht="232.5" x14ac:dyDescent="0.35">
      <c r="A28" s="36" t="s">
        <v>189</v>
      </c>
      <c r="B28" s="10" t="s">
        <v>190</v>
      </c>
      <c r="C28" s="10"/>
      <c r="D28" s="10"/>
      <c r="E28" s="10"/>
      <c r="F28" s="10"/>
      <c r="G28" s="37"/>
      <c r="H28" s="18" t="s">
        <v>191</v>
      </c>
      <c r="I28" s="9"/>
      <c r="J28" s="58" t="s">
        <v>192</v>
      </c>
      <c r="K28" s="52" t="s">
        <v>193</v>
      </c>
    </row>
    <row r="29" spans="1:11" s="3" customFormat="1" ht="124" x14ac:dyDescent="0.35">
      <c r="A29" s="48" t="s">
        <v>194</v>
      </c>
      <c r="B29" s="22" t="s">
        <v>195</v>
      </c>
      <c r="C29" s="22" t="s">
        <v>196</v>
      </c>
      <c r="D29" s="22"/>
      <c r="E29" s="22" t="s">
        <v>197</v>
      </c>
      <c r="F29" s="22" t="s">
        <v>21</v>
      </c>
      <c r="G29" s="49">
        <v>48329</v>
      </c>
      <c r="H29" s="50" t="s">
        <v>198</v>
      </c>
      <c r="I29" s="9"/>
      <c r="J29" s="8" t="s">
        <v>199</v>
      </c>
      <c r="K29" s="51" t="s">
        <v>200</v>
      </c>
    </row>
    <row r="30" spans="1:11" s="3" customFormat="1" ht="124" x14ac:dyDescent="0.35">
      <c r="A30" s="32" t="s">
        <v>201</v>
      </c>
      <c r="B30" s="10" t="s">
        <v>202</v>
      </c>
      <c r="C30" s="10" t="s">
        <v>203</v>
      </c>
      <c r="D30" s="10" t="s">
        <v>204</v>
      </c>
      <c r="E30" s="10" t="s">
        <v>45</v>
      </c>
      <c r="F30" s="10" t="s">
        <v>21</v>
      </c>
      <c r="G30" s="37">
        <v>48075</v>
      </c>
      <c r="H30" s="18" t="s">
        <v>205</v>
      </c>
      <c r="I30" s="27" t="s">
        <v>206</v>
      </c>
      <c r="J30" s="27" t="s">
        <v>207</v>
      </c>
      <c r="K30" s="38" t="s">
        <v>208</v>
      </c>
    </row>
    <row r="31" spans="1:11" s="3" customFormat="1" ht="31" x14ac:dyDescent="0.35">
      <c r="A31" s="31" t="s">
        <v>209</v>
      </c>
      <c r="B31" s="8" t="s">
        <v>210</v>
      </c>
      <c r="C31" s="8"/>
      <c r="D31" s="8"/>
      <c r="E31" s="8"/>
      <c r="F31" s="8"/>
      <c r="G31" s="39"/>
      <c r="H31" s="41" t="s">
        <v>211</v>
      </c>
      <c r="I31" s="8"/>
      <c r="J31" s="8"/>
      <c r="K31" s="35" t="s">
        <v>188</v>
      </c>
    </row>
    <row r="32" spans="1:11" s="3" customFormat="1" ht="155" x14ac:dyDescent="0.35">
      <c r="A32" s="32" t="s">
        <v>212</v>
      </c>
      <c r="B32" s="8" t="s">
        <v>213</v>
      </c>
      <c r="C32" s="8" t="s">
        <v>214</v>
      </c>
      <c r="D32" s="9"/>
      <c r="E32" s="8" t="s">
        <v>215</v>
      </c>
      <c r="F32" s="8" t="s">
        <v>21</v>
      </c>
      <c r="G32" s="39">
        <v>48208</v>
      </c>
      <c r="H32" s="40" t="s">
        <v>216</v>
      </c>
      <c r="I32" s="27" t="s">
        <v>217</v>
      </c>
      <c r="J32" s="8" t="s">
        <v>218</v>
      </c>
      <c r="K32" s="52" t="s">
        <v>219</v>
      </c>
    </row>
    <row r="33" spans="1:11" s="3" customFormat="1" ht="31" x14ac:dyDescent="0.35">
      <c r="A33" s="36" t="s">
        <v>220</v>
      </c>
      <c r="B33" s="10" t="s">
        <v>221</v>
      </c>
      <c r="C33" s="10" t="s">
        <v>222</v>
      </c>
      <c r="D33" s="10"/>
      <c r="E33" s="10" t="s">
        <v>223</v>
      </c>
      <c r="F33" s="10" t="s">
        <v>21</v>
      </c>
      <c r="G33" s="37" t="s">
        <v>224</v>
      </c>
      <c r="H33" s="18" t="s">
        <v>225</v>
      </c>
      <c r="I33" s="28" t="s">
        <v>226</v>
      </c>
      <c r="J33" s="27" t="s">
        <v>227</v>
      </c>
      <c r="K33" s="38"/>
    </row>
    <row r="34" spans="1:11" s="3" customFormat="1" ht="77.5" x14ac:dyDescent="0.35">
      <c r="A34" s="31" t="s">
        <v>228</v>
      </c>
      <c r="B34" s="8" t="s">
        <v>229</v>
      </c>
      <c r="C34" s="8" t="s">
        <v>230</v>
      </c>
      <c r="D34" s="8" t="s">
        <v>231</v>
      </c>
      <c r="E34" s="8" t="s">
        <v>232</v>
      </c>
      <c r="F34" s="8" t="s">
        <v>180</v>
      </c>
      <c r="G34" s="39">
        <v>60604</v>
      </c>
      <c r="H34" s="41" t="s">
        <v>233</v>
      </c>
      <c r="I34" s="27" t="s">
        <v>234</v>
      </c>
      <c r="J34" s="27" t="s">
        <v>235</v>
      </c>
      <c r="K34" s="35" t="s">
        <v>236</v>
      </c>
    </row>
    <row r="35" spans="1:11" s="3" customFormat="1" ht="139.5" x14ac:dyDescent="0.35">
      <c r="A35" s="36" t="s">
        <v>237</v>
      </c>
      <c r="B35" s="10" t="s">
        <v>238</v>
      </c>
      <c r="C35" s="10" t="s">
        <v>239</v>
      </c>
      <c r="D35" s="10" t="s">
        <v>240</v>
      </c>
      <c r="E35" s="10" t="s">
        <v>241</v>
      </c>
      <c r="F35" s="10" t="s">
        <v>21</v>
      </c>
      <c r="G35" s="37" t="s">
        <v>242</v>
      </c>
      <c r="H35" s="18" t="s">
        <v>243</v>
      </c>
      <c r="I35" s="27" t="s">
        <v>244</v>
      </c>
      <c r="J35" s="27" t="s">
        <v>245</v>
      </c>
      <c r="K35" s="38" t="s">
        <v>246</v>
      </c>
    </row>
    <row r="36" spans="1:11" s="3" customFormat="1" ht="170.5" x14ac:dyDescent="0.35">
      <c r="A36" s="36" t="s">
        <v>247</v>
      </c>
      <c r="B36" s="10" t="s">
        <v>248</v>
      </c>
      <c r="C36" s="10" t="s">
        <v>249</v>
      </c>
      <c r="D36" s="10" t="s">
        <v>250</v>
      </c>
      <c r="E36" s="10" t="s">
        <v>251</v>
      </c>
      <c r="F36" s="10" t="s">
        <v>21</v>
      </c>
      <c r="G36" s="37" t="s">
        <v>252</v>
      </c>
      <c r="H36" s="18"/>
      <c r="I36" s="20" t="s">
        <v>253</v>
      </c>
      <c r="J36" s="10" t="s">
        <v>254</v>
      </c>
      <c r="K36" s="38" t="s">
        <v>255</v>
      </c>
    </row>
    <row r="37" spans="1:11" s="3" customFormat="1" ht="139.5" x14ac:dyDescent="0.35">
      <c r="A37" s="31" t="s">
        <v>256</v>
      </c>
      <c r="B37" s="8" t="s">
        <v>257</v>
      </c>
      <c r="C37" s="8"/>
      <c r="D37" s="8"/>
      <c r="E37" s="8"/>
      <c r="F37" s="8"/>
      <c r="G37" s="39"/>
      <c r="H37" s="41">
        <v>2485922650</v>
      </c>
      <c r="I37" s="8"/>
      <c r="J37" s="8"/>
      <c r="K37" s="35" t="s">
        <v>258</v>
      </c>
    </row>
    <row r="38" spans="1:11" s="3" customFormat="1" ht="186" x14ac:dyDescent="0.35">
      <c r="A38" s="36" t="s">
        <v>259</v>
      </c>
      <c r="B38" s="10" t="s">
        <v>260</v>
      </c>
      <c r="C38" s="10" t="s">
        <v>261</v>
      </c>
      <c r="D38" s="10" t="s">
        <v>262</v>
      </c>
      <c r="E38" s="10" t="s">
        <v>215</v>
      </c>
      <c r="F38" s="10" t="s">
        <v>21</v>
      </c>
      <c r="G38" s="37" t="s">
        <v>263</v>
      </c>
      <c r="H38" s="18" t="s">
        <v>264</v>
      </c>
      <c r="I38" s="27" t="s">
        <v>265</v>
      </c>
      <c r="J38" s="27" t="s">
        <v>266</v>
      </c>
      <c r="K38" s="38" t="s">
        <v>267</v>
      </c>
    </row>
    <row r="39" spans="1:11" s="3" customFormat="1" ht="294.5" x14ac:dyDescent="0.35">
      <c r="A39" s="31" t="s">
        <v>268</v>
      </c>
      <c r="B39" s="8" t="s">
        <v>269</v>
      </c>
      <c r="C39" s="8" t="s">
        <v>270</v>
      </c>
      <c r="D39" s="8"/>
      <c r="E39" s="8" t="s">
        <v>215</v>
      </c>
      <c r="F39" s="8" t="s">
        <v>21</v>
      </c>
      <c r="G39" s="39" t="s">
        <v>271</v>
      </c>
      <c r="H39" s="41" t="s">
        <v>272</v>
      </c>
      <c r="I39" s="58" t="s">
        <v>273</v>
      </c>
      <c r="J39" s="58" t="s">
        <v>274</v>
      </c>
      <c r="K39" s="67" t="s">
        <v>275</v>
      </c>
    </row>
    <row r="40" spans="1:11" s="3" customFormat="1" ht="263.5" x14ac:dyDescent="0.35">
      <c r="A40" s="31" t="s">
        <v>276</v>
      </c>
      <c r="B40" s="8" t="s">
        <v>277</v>
      </c>
      <c r="C40" s="8"/>
      <c r="D40" s="8"/>
      <c r="E40" s="8"/>
      <c r="F40" s="8"/>
      <c r="G40" s="39"/>
      <c r="H40" s="41" t="s">
        <v>278</v>
      </c>
      <c r="I40" s="43" t="s">
        <v>279</v>
      </c>
      <c r="J40" s="27" t="s">
        <v>280</v>
      </c>
      <c r="K40" s="35" t="s">
        <v>281</v>
      </c>
    </row>
    <row r="41" spans="1:11" s="3" customFormat="1" ht="31" x14ac:dyDescent="0.35">
      <c r="A41" s="31" t="s">
        <v>282</v>
      </c>
      <c r="B41" s="8" t="s">
        <v>283</v>
      </c>
      <c r="C41" s="8" t="s">
        <v>284</v>
      </c>
      <c r="D41" s="8"/>
      <c r="E41" s="8" t="s">
        <v>215</v>
      </c>
      <c r="F41" s="8" t="s">
        <v>21</v>
      </c>
      <c r="G41" s="39" t="s">
        <v>285</v>
      </c>
      <c r="H41" s="41">
        <v>3139899444</v>
      </c>
      <c r="I41" s="8"/>
      <c r="J41" s="8" t="s">
        <v>286</v>
      </c>
      <c r="K41" s="35" t="s">
        <v>287</v>
      </c>
    </row>
    <row r="42" spans="1:11" s="3" customFormat="1" ht="155" x14ac:dyDescent="0.35">
      <c r="A42" s="31" t="s">
        <v>288</v>
      </c>
      <c r="B42" s="8" t="s">
        <v>289</v>
      </c>
      <c r="C42" s="8" t="s">
        <v>290</v>
      </c>
      <c r="D42" s="8"/>
      <c r="E42" s="8" t="s">
        <v>251</v>
      </c>
      <c r="F42" s="8" t="s">
        <v>21</v>
      </c>
      <c r="G42" s="39" t="s">
        <v>291</v>
      </c>
      <c r="H42" s="41">
        <v>7349260985</v>
      </c>
      <c r="I42" s="8"/>
      <c r="J42" s="58" t="s">
        <v>292</v>
      </c>
      <c r="K42" s="35" t="s">
        <v>293</v>
      </c>
    </row>
    <row r="43" spans="1:11" s="3" customFormat="1" ht="77.5" x14ac:dyDescent="0.35">
      <c r="A43" s="31" t="s">
        <v>300</v>
      </c>
      <c r="B43" s="8" t="s">
        <v>301</v>
      </c>
      <c r="C43" s="8"/>
      <c r="D43" s="8"/>
      <c r="E43" s="8"/>
      <c r="F43" s="8"/>
      <c r="G43" s="39"/>
      <c r="H43" s="41" t="s">
        <v>302</v>
      </c>
      <c r="I43" s="27" t="s">
        <v>303</v>
      </c>
      <c r="J43" s="10" t="s">
        <v>304</v>
      </c>
      <c r="K43" s="35" t="s">
        <v>305</v>
      </c>
    </row>
    <row r="44" spans="1:11" s="3" customFormat="1" x14ac:dyDescent="0.35">
      <c r="A44" s="31" t="s">
        <v>306</v>
      </c>
      <c r="B44" s="8" t="s">
        <v>307</v>
      </c>
      <c r="C44" s="8"/>
      <c r="D44" s="8"/>
      <c r="E44" s="8"/>
      <c r="F44" s="8"/>
      <c r="G44" s="39"/>
      <c r="H44" s="41">
        <v>8667313473</v>
      </c>
      <c r="I44" s="8"/>
      <c r="J44" s="8"/>
      <c r="K44" s="35" t="s">
        <v>188</v>
      </c>
    </row>
    <row r="45" spans="1:11" s="3" customFormat="1" ht="46.5" x14ac:dyDescent="0.35">
      <c r="A45" s="36" t="s">
        <v>308</v>
      </c>
      <c r="B45" s="10" t="s">
        <v>309</v>
      </c>
      <c r="C45" s="10" t="s">
        <v>310</v>
      </c>
      <c r="D45" s="10" t="s">
        <v>311</v>
      </c>
      <c r="E45" s="10" t="s">
        <v>312</v>
      </c>
      <c r="F45" s="10" t="s">
        <v>313</v>
      </c>
      <c r="G45" s="37" t="s">
        <v>314</v>
      </c>
      <c r="H45" s="18" t="s">
        <v>315</v>
      </c>
      <c r="I45" s="27" t="s">
        <v>316</v>
      </c>
      <c r="J45" s="27" t="s">
        <v>317</v>
      </c>
      <c r="K45" s="38"/>
    </row>
    <row r="46" spans="1:11" s="3" customFormat="1" ht="356.5" x14ac:dyDescent="0.35">
      <c r="A46" s="36" t="s">
        <v>318</v>
      </c>
      <c r="B46" s="10" t="s">
        <v>319</v>
      </c>
      <c r="C46" s="10"/>
      <c r="D46" s="10"/>
      <c r="E46" s="10"/>
      <c r="F46" s="10"/>
      <c r="G46" s="37"/>
      <c r="H46" s="18" t="s">
        <v>320</v>
      </c>
      <c r="I46" s="9"/>
      <c r="J46" s="58" t="s">
        <v>321</v>
      </c>
      <c r="K46" s="52" t="s">
        <v>322</v>
      </c>
    </row>
    <row r="47" spans="1:11" s="3" customFormat="1" ht="155" x14ac:dyDescent="0.35">
      <c r="A47" s="32" t="s">
        <v>323</v>
      </c>
      <c r="B47" s="8" t="s">
        <v>324</v>
      </c>
      <c r="C47" s="8" t="s">
        <v>325</v>
      </c>
      <c r="D47" s="8"/>
      <c r="E47" s="8" t="s">
        <v>326</v>
      </c>
      <c r="F47" s="8" t="s">
        <v>21</v>
      </c>
      <c r="G47" s="39">
        <v>48322</v>
      </c>
      <c r="H47" s="41">
        <v>2487887878</v>
      </c>
      <c r="I47" s="10" t="s">
        <v>327</v>
      </c>
      <c r="J47" s="8" t="s">
        <v>328</v>
      </c>
      <c r="K47" s="52" t="s">
        <v>329</v>
      </c>
    </row>
    <row r="48" spans="1:11" s="3" customFormat="1" ht="108.5" x14ac:dyDescent="0.35">
      <c r="A48" s="31" t="s">
        <v>330</v>
      </c>
      <c r="B48" s="8" t="s">
        <v>331</v>
      </c>
      <c r="C48" s="8"/>
      <c r="D48" s="8"/>
      <c r="E48" s="8"/>
      <c r="F48" s="8"/>
      <c r="G48" s="39"/>
      <c r="H48" s="41" t="s">
        <v>332</v>
      </c>
      <c r="I48" s="8"/>
      <c r="J48" s="58" t="s">
        <v>333</v>
      </c>
      <c r="K48" s="35" t="s">
        <v>334</v>
      </c>
    </row>
    <row r="49" spans="1:11" s="3" customFormat="1" ht="46.5" x14ac:dyDescent="0.35">
      <c r="A49" s="54" t="s">
        <v>335</v>
      </c>
      <c r="B49" s="30" t="s">
        <v>336</v>
      </c>
      <c r="C49" s="10"/>
      <c r="D49" s="10"/>
      <c r="E49" s="10"/>
      <c r="F49" s="10"/>
      <c r="G49" s="37"/>
      <c r="H49" s="18"/>
      <c r="I49" s="9"/>
      <c r="J49" s="27" t="s">
        <v>337</v>
      </c>
      <c r="K49" s="38" t="s">
        <v>338</v>
      </c>
    </row>
    <row r="50" spans="1:11" s="3" customFormat="1" ht="62" x14ac:dyDescent="0.35">
      <c r="A50" s="16" t="s">
        <v>339</v>
      </c>
      <c r="B50" s="10" t="s">
        <v>340</v>
      </c>
      <c r="C50" s="10" t="s">
        <v>341</v>
      </c>
      <c r="D50" s="10"/>
      <c r="E50" s="10" t="s">
        <v>223</v>
      </c>
      <c r="F50" s="10" t="s">
        <v>21</v>
      </c>
      <c r="G50" s="37">
        <v>48326</v>
      </c>
      <c r="H50" s="18" t="s">
        <v>342</v>
      </c>
      <c r="I50" s="9"/>
      <c r="J50" s="27" t="s">
        <v>343</v>
      </c>
      <c r="K50" s="38"/>
    </row>
    <row r="51" spans="1:11" s="3" customFormat="1" ht="46.5" x14ac:dyDescent="0.35">
      <c r="A51" s="71" t="s">
        <v>344</v>
      </c>
      <c r="B51" s="66" t="s">
        <v>345</v>
      </c>
      <c r="C51" s="8" t="s">
        <v>346</v>
      </c>
      <c r="D51" s="8"/>
      <c r="E51" s="8" t="s">
        <v>93</v>
      </c>
      <c r="F51" s="8" t="s">
        <v>21</v>
      </c>
      <c r="G51" s="39">
        <v>48150</v>
      </c>
      <c r="H51" s="41" t="s">
        <v>347</v>
      </c>
      <c r="I51" s="8"/>
      <c r="J51" s="27" t="s">
        <v>348</v>
      </c>
      <c r="K51" s="35" t="s">
        <v>349</v>
      </c>
    </row>
    <row r="52" spans="1:11" s="3" customFormat="1" ht="77.5" x14ac:dyDescent="0.35">
      <c r="A52" s="36" t="s">
        <v>350</v>
      </c>
      <c r="B52" s="10" t="s">
        <v>351</v>
      </c>
      <c r="C52" s="10"/>
      <c r="D52" s="10"/>
      <c r="E52" s="10"/>
      <c r="F52" s="10"/>
      <c r="G52" s="37"/>
      <c r="H52" s="18"/>
      <c r="I52" s="9"/>
      <c r="J52" s="27" t="s">
        <v>352</v>
      </c>
      <c r="K52" s="38" t="s">
        <v>353</v>
      </c>
    </row>
    <row r="53" spans="1:11" s="3" customFormat="1" ht="31" x14ac:dyDescent="0.35">
      <c r="A53" s="36" t="s">
        <v>354</v>
      </c>
      <c r="B53" s="10" t="s">
        <v>355</v>
      </c>
      <c r="C53" s="10" t="s">
        <v>356</v>
      </c>
      <c r="D53" s="10" t="s">
        <v>357</v>
      </c>
      <c r="E53" s="10" t="s">
        <v>358</v>
      </c>
      <c r="F53" s="10" t="s">
        <v>359</v>
      </c>
      <c r="G53" s="37">
        <v>90210</v>
      </c>
      <c r="H53" s="18"/>
      <c r="I53" s="27" t="s">
        <v>360</v>
      </c>
      <c r="J53" s="27" t="s">
        <v>361</v>
      </c>
      <c r="K53" s="38" t="s">
        <v>362</v>
      </c>
    </row>
    <row r="54" spans="1:11" s="3" customFormat="1" x14ac:dyDescent="0.35">
      <c r="A54" s="31" t="s">
        <v>363</v>
      </c>
      <c r="B54" s="8" t="s">
        <v>364</v>
      </c>
      <c r="C54" s="8"/>
      <c r="D54" s="8"/>
      <c r="E54" s="8"/>
      <c r="F54" s="8"/>
      <c r="G54" s="39"/>
      <c r="H54" s="41" t="s">
        <v>365</v>
      </c>
      <c r="I54" s="8"/>
      <c r="J54" s="8"/>
      <c r="K54" s="35" t="s">
        <v>366</v>
      </c>
    </row>
    <row r="55" spans="1:11" s="3" customFormat="1" ht="31" x14ac:dyDescent="0.35">
      <c r="A55" s="31" t="s">
        <v>367</v>
      </c>
      <c r="B55" s="8" t="s">
        <v>368</v>
      </c>
      <c r="C55" s="8"/>
      <c r="D55" s="8"/>
      <c r="E55" s="8"/>
      <c r="F55" s="8"/>
      <c r="G55" s="39"/>
      <c r="H55" s="41" t="s">
        <v>369</v>
      </c>
      <c r="I55" s="8"/>
      <c r="J55" s="8"/>
      <c r="K55" s="35" t="s">
        <v>188</v>
      </c>
    </row>
    <row r="56" spans="1:11" s="3" customFormat="1" ht="77.5" x14ac:dyDescent="0.35">
      <c r="A56" s="36" t="s">
        <v>370</v>
      </c>
      <c r="B56" s="10" t="s">
        <v>371</v>
      </c>
      <c r="C56" s="10"/>
      <c r="D56" s="10"/>
      <c r="E56" s="10"/>
      <c r="F56" s="10"/>
      <c r="G56" s="37"/>
      <c r="H56" s="18" t="s">
        <v>61</v>
      </c>
      <c r="I56" s="9"/>
      <c r="J56" s="27" t="s">
        <v>372</v>
      </c>
      <c r="K56" s="38" t="s">
        <v>373</v>
      </c>
    </row>
    <row r="57" spans="1:11" s="3" customFormat="1" ht="108.5" x14ac:dyDescent="0.35">
      <c r="A57" s="36" t="s">
        <v>374</v>
      </c>
      <c r="B57" s="10" t="s">
        <v>375</v>
      </c>
      <c r="C57" s="10" t="s">
        <v>99</v>
      </c>
      <c r="D57" s="10"/>
      <c r="E57" s="10"/>
      <c r="F57" s="10"/>
      <c r="G57" s="37"/>
      <c r="H57" s="18" t="s">
        <v>376</v>
      </c>
      <c r="I57" s="27" t="s">
        <v>377</v>
      </c>
      <c r="J57" s="27" t="s">
        <v>378</v>
      </c>
      <c r="K57" s="38" t="s">
        <v>379</v>
      </c>
    </row>
    <row r="58" spans="1:11" s="3" customFormat="1" ht="139.5" x14ac:dyDescent="0.35">
      <c r="A58" s="36" t="s">
        <v>380</v>
      </c>
      <c r="B58" s="10" t="s">
        <v>381</v>
      </c>
      <c r="C58" s="43" t="s">
        <v>382</v>
      </c>
      <c r="D58" s="10" t="s">
        <v>383</v>
      </c>
      <c r="E58" s="10" t="s">
        <v>384</v>
      </c>
      <c r="F58" s="10" t="s">
        <v>21</v>
      </c>
      <c r="G58" s="37" t="s">
        <v>385</v>
      </c>
      <c r="H58" s="18">
        <v>2485922313</v>
      </c>
      <c r="I58" s="27" t="s">
        <v>386</v>
      </c>
      <c r="J58" s="27" t="s">
        <v>387</v>
      </c>
      <c r="K58" s="38" t="s">
        <v>388</v>
      </c>
    </row>
    <row r="59" spans="1:11" s="3" customFormat="1" ht="124" x14ac:dyDescent="0.35">
      <c r="A59" s="36" t="s">
        <v>389</v>
      </c>
      <c r="B59" s="10" t="s">
        <v>390</v>
      </c>
      <c r="C59" s="10" t="s">
        <v>391</v>
      </c>
      <c r="D59" s="10"/>
      <c r="E59" s="10"/>
      <c r="F59" s="10"/>
      <c r="G59" s="37"/>
      <c r="H59" s="18" t="s">
        <v>392</v>
      </c>
      <c r="I59" s="9"/>
      <c r="J59" s="27" t="s">
        <v>393</v>
      </c>
      <c r="K59" s="38" t="s">
        <v>394</v>
      </c>
    </row>
    <row r="60" spans="1:11" s="3" customFormat="1" ht="31" x14ac:dyDescent="0.35">
      <c r="A60" s="36" t="s">
        <v>395</v>
      </c>
      <c r="B60" s="10" t="s">
        <v>396</v>
      </c>
      <c r="C60" s="10" t="s">
        <v>397</v>
      </c>
      <c r="D60" s="10"/>
      <c r="E60" s="10" t="s">
        <v>398</v>
      </c>
      <c r="F60" s="10" t="s">
        <v>124</v>
      </c>
      <c r="G60" s="37">
        <v>80010</v>
      </c>
      <c r="H60" s="18">
        <v>7209410331</v>
      </c>
      <c r="I60" s="9"/>
      <c r="J60" s="27" t="s">
        <v>399</v>
      </c>
      <c r="K60" s="38"/>
    </row>
    <row r="61" spans="1:11" s="3" customFormat="1" ht="31" x14ac:dyDescent="0.35">
      <c r="A61" s="36" t="s">
        <v>400</v>
      </c>
      <c r="B61" s="10" t="s">
        <v>401</v>
      </c>
      <c r="C61" s="10"/>
      <c r="D61" s="10"/>
      <c r="E61" s="10"/>
      <c r="F61" s="10"/>
      <c r="G61" s="37"/>
      <c r="H61" s="18" t="s">
        <v>402</v>
      </c>
      <c r="I61" s="27" t="s">
        <v>403</v>
      </c>
      <c r="J61" s="27" t="s">
        <v>404</v>
      </c>
      <c r="K61" s="38" t="s">
        <v>405</v>
      </c>
    </row>
    <row r="62" spans="1:11" s="3" customFormat="1" ht="93" x14ac:dyDescent="0.35">
      <c r="A62" s="36" t="s">
        <v>406</v>
      </c>
      <c r="B62" s="10" t="s">
        <v>407</v>
      </c>
      <c r="C62" s="10" t="s">
        <v>408</v>
      </c>
      <c r="D62" s="10" t="s">
        <v>409</v>
      </c>
      <c r="E62" s="10" t="s">
        <v>410</v>
      </c>
      <c r="F62" s="10" t="s">
        <v>21</v>
      </c>
      <c r="G62" s="37">
        <v>48824</v>
      </c>
      <c r="H62" s="18" t="s">
        <v>411</v>
      </c>
      <c r="I62" s="27" t="s">
        <v>412</v>
      </c>
      <c r="J62" s="27" t="s">
        <v>413</v>
      </c>
      <c r="K62" s="38" t="s">
        <v>414</v>
      </c>
    </row>
    <row r="63" spans="1:11" s="85" customFormat="1" ht="217" x14ac:dyDescent="0.35">
      <c r="A63" s="31" t="s">
        <v>415</v>
      </c>
      <c r="B63" s="8" t="s">
        <v>416</v>
      </c>
      <c r="C63" s="8" t="s">
        <v>417</v>
      </c>
      <c r="D63" s="8"/>
      <c r="E63" s="8" t="s">
        <v>156</v>
      </c>
      <c r="F63" s="8" t="s">
        <v>21</v>
      </c>
      <c r="G63" s="39" t="s">
        <v>418</v>
      </c>
      <c r="H63" s="40" t="s">
        <v>419</v>
      </c>
      <c r="I63" s="43" t="s">
        <v>420</v>
      </c>
      <c r="J63" s="58" t="s">
        <v>421</v>
      </c>
      <c r="K63" s="52" t="s">
        <v>422</v>
      </c>
    </row>
    <row r="64" spans="1:11" s="3" customFormat="1" ht="77.5" x14ac:dyDescent="0.35">
      <c r="A64" s="36" t="s">
        <v>423</v>
      </c>
      <c r="B64" s="10" t="s">
        <v>424</v>
      </c>
      <c r="C64" s="10" t="s">
        <v>99</v>
      </c>
      <c r="D64" s="10"/>
      <c r="E64" s="10"/>
      <c r="F64" s="10"/>
      <c r="G64" s="37"/>
      <c r="H64" s="18" t="s">
        <v>425</v>
      </c>
      <c r="I64" s="27" t="s">
        <v>426</v>
      </c>
      <c r="J64" s="27" t="s">
        <v>427</v>
      </c>
      <c r="K64" s="38" t="s">
        <v>428</v>
      </c>
    </row>
    <row r="65" spans="1:11" s="3" customFormat="1" ht="46.5" x14ac:dyDescent="0.35">
      <c r="A65" s="31" t="s">
        <v>429</v>
      </c>
      <c r="B65" s="8" t="s">
        <v>430</v>
      </c>
      <c r="C65" s="8" t="s">
        <v>431</v>
      </c>
      <c r="D65" s="8"/>
      <c r="E65" s="8" t="s">
        <v>432</v>
      </c>
      <c r="F65" s="8" t="s">
        <v>21</v>
      </c>
      <c r="G65" s="39">
        <v>48446</v>
      </c>
      <c r="H65" s="41" t="s">
        <v>433</v>
      </c>
      <c r="I65" s="27" t="s">
        <v>434</v>
      </c>
      <c r="J65" s="27" t="s">
        <v>435</v>
      </c>
      <c r="K65" s="35" t="s">
        <v>436</v>
      </c>
    </row>
    <row r="66" spans="1:11" s="3" customFormat="1" ht="248" x14ac:dyDescent="0.35">
      <c r="A66" s="31" t="s">
        <v>437</v>
      </c>
      <c r="B66" s="8" t="s">
        <v>438</v>
      </c>
      <c r="C66" s="8" t="s">
        <v>439</v>
      </c>
      <c r="D66" s="8"/>
      <c r="E66" s="8" t="s">
        <v>440</v>
      </c>
      <c r="F66" s="8" t="s">
        <v>21</v>
      </c>
      <c r="G66" s="39" t="s">
        <v>441</v>
      </c>
      <c r="H66" s="41" t="s">
        <v>442</v>
      </c>
      <c r="I66" s="58" t="s">
        <v>443</v>
      </c>
      <c r="J66" s="58" t="s">
        <v>444</v>
      </c>
      <c r="K66" s="35" t="s">
        <v>445</v>
      </c>
    </row>
    <row r="67" spans="1:11" s="3" customFormat="1" ht="93" x14ac:dyDescent="0.35">
      <c r="A67" s="36" t="s">
        <v>446</v>
      </c>
      <c r="B67" s="10" t="s">
        <v>447</v>
      </c>
      <c r="C67" s="10"/>
      <c r="D67" s="10"/>
      <c r="E67" s="10"/>
      <c r="F67" s="10"/>
      <c r="G67" s="37"/>
      <c r="H67" s="18"/>
      <c r="I67" s="9"/>
      <c r="J67" s="27" t="s">
        <v>448</v>
      </c>
      <c r="K67" s="38" t="s">
        <v>449</v>
      </c>
    </row>
    <row r="68" spans="1:11" s="3" customFormat="1" ht="62" x14ac:dyDescent="0.35">
      <c r="A68" s="36" t="s">
        <v>450</v>
      </c>
      <c r="B68" s="10" t="s">
        <v>451</v>
      </c>
      <c r="C68" s="10" t="s">
        <v>452</v>
      </c>
      <c r="D68" s="10" t="s">
        <v>453</v>
      </c>
      <c r="E68" s="10" t="s">
        <v>454</v>
      </c>
      <c r="F68" s="10" t="s">
        <v>455</v>
      </c>
      <c r="G68" s="37" t="s">
        <v>456</v>
      </c>
      <c r="H68" s="18" t="s">
        <v>457</v>
      </c>
      <c r="I68" s="9"/>
      <c r="J68" s="53" t="s">
        <v>458</v>
      </c>
      <c r="K68" s="38" t="s">
        <v>459</v>
      </c>
    </row>
    <row r="69" spans="1:11" s="3" customFormat="1" ht="46.5" x14ac:dyDescent="0.35">
      <c r="A69" s="31" t="s">
        <v>460</v>
      </c>
      <c r="B69" s="8" t="s">
        <v>461</v>
      </c>
      <c r="C69" s="8" t="s">
        <v>462</v>
      </c>
      <c r="D69" s="8" t="s">
        <v>463</v>
      </c>
      <c r="E69" s="8" t="s">
        <v>464</v>
      </c>
      <c r="F69" s="8" t="s">
        <v>455</v>
      </c>
      <c r="G69" s="39">
        <v>22314</v>
      </c>
      <c r="H69" s="41" t="s">
        <v>465</v>
      </c>
      <c r="I69" s="8"/>
      <c r="J69" s="27" t="s">
        <v>466</v>
      </c>
      <c r="K69" s="35" t="s">
        <v>467</v>
      </c>
    </row>
    <row r="70" spans="1:11" s="3" customFormat="1" ht="409.5" x14ac:dyDescent="0.35">
      <c r="A70" s="64" t="s">
        <v>468</v>
      </c>
      <c r="B70" s="62" t="s">
        <v>469</v>
      </c>
      <c r="C70" s="62" t="s">
        <v>470</v>
      </c>
      <c r="D70" s="62"/>
      <c r="E70" s="62" t="s">
        <v>215</v>
      </c>
      <c r="F70" s="62" t="s">
        <v>21</v>
      </c>
      <c r="G70" s="63" t="s">
        <v>471</v>
      </c>
      <c r="H70" s="18">
        <v>3139635881</v>
      </c>
      <c r="I70" s="61" t="s">
        <v>472</v>
      </c>
      <c r="J70" s="61" t="s">
        <v>473</v>
      </c>
      <c r="K70" s="65" t="s">
        <v>474</v>
      </c>
    </row>
    <row r="71" spans="1:11" s="3" customFormat="1" ht="46.5" x14ac:dyDescent="0.35">
      <c r="A71" s="36" t="s">
        <v>475</v>
      </c>
      <c r="B71" s="10" t="s">
        <v>476</v>
      </c>
      <c r="C71" s="10" t="s">
        <v>477</v>
      </c>
      <c r="D71" s="10"/>
      <c r="E71" s="10" t="s">
        <v>478</v>
      </c>
      <c r="F71" s="10" t="s">
        <v>21</v>
      </c>
      <c r="G71" s="37">
        <v>48336</v>
      </c>
      <c r="H71" s="18" t="s">
        <v>479</v>
      </c>
      <c r="I71" s="27" t="s">
        <v>480</v>
      </c>
      <c r="J71" s="27" t="s">
        <v>481</v>
      </c>
      <c r="K71" s="38" t="s">
        <v>482</v>
      </c>
    </row>
    <row r="72" spans="1:11" s="3" customFormat="1" ht="62" x14ac:dyDescent="0.35">
      <c r="A72" s="36" t="s">
        <v>483</v>
      </c>
      <c r="B72" s="10" t="s">
        <v>484</v>
      </c>
      <c r="C72" s="10" t="s">
        <v>485</v>
      </c>
      <c r="D72" s="10" t="s">
        <v>486</v>
      </c>
      <c r="E72" s="10" t="s">
        <v>487</v>
      </c>
      <c r="F72" s="10" t="s">
        <v>21</v>
      </c>
      <c r="G72" s="37" t="s">
        <v>488</v>
      </c>
      <c r="H72" s="18" t="s">
        <v>489</v>
      </c>
      <c r="I72" s="27" t="s">
        <v>490</v>
      </c>
      <c r="J72" s="27" t="s">
        <v>491</v>
      </c>
      <c r="K72" s="38" t="s">
        <v>492</v>
      </c>
    </row>
    <row r="73" spans="1:11" s="3" customFormat="1" ht="31" x14ac:dyDescent="0.35">
      <c r="A73" s="36" t="s">
        <v>493</v>
      </c>
      <c r="B73" s="10" t="s">
        <v>494</v>
      </c>
      <c r="C73" s="10"/>
      <c r="D73" s="10"/>
      <c r="E73" s="10"/>
      <c r="F73" s="10"/>
      <c r="G73" s="37"/>
      <c r="H73" s="18" t="s">
        <v>495</v>
      </c>
      <c r="I73" s="28" t="s">
        <v>496</v>
      </c>
      <c r="J73" s="27" t="s">
        <v>497</v>
      </c>
      <c r="K73" s="38"/>
    </row>
    <row r="74" spans="1:11" s="3" customFormat="1" ht="62" x14ac:dyDescent="0.35">
      <c r="A74" s="36" t="s">
        <v>498</v>
      </c>
      <c r="B74" s="10" t="s">
        <v>499</v>
      </c>
      <c r="C74" s="10"/>
      <c r="D74" s="10"/>
      <c r="E74" s="10"/>
      <c r="F74" s="10"/>
      <c r="G74" s="37"/>
      <c r="H74" s="18"/>
      <c r="I74" s="9"/>
      <c r="J74" s="27" t="s">
        <v>500</v>
      </c>
      <c r="K74" s="38" t="s">
        <v>501</v>
      </c>
    </row>
    <row r="75" spans="1:11" s="3" customFormat="1" ht="46.5" x14ac:dyDescent="0.35">
      <c r="A75" s="36" t="s">
        <v>502</v>
      </c>
      <c r="B75" s="10" t="s">
        <v>503</v>
      </c>
      <c r="C75" s="10"/>
      <c r="D75" s="10"/>
      <c r="E75" s="10"/>
      <c r="F75" s="10"/>
      <c r="G75" s="37"/>
      <c r="H75" s="18" t="s">
        <v>504</v>
      </c>
      <c r="I75" s="9"/>
      <c r="J75" s="27" t="s">
        <v>505</v>
      </c>
      <c r="K75" s="38" t="s">
        <v>506</v>
      </c>
    </row>
    <row r="76" spans="1:11" s="3" customFormat="1" ht="108.5" x14ac:dyDescent="0.35">
      <c r="A76" s="36" t="s">
        <v>507</v>
      </c>
      <c r="B76" s="10" t="s">
        <v>508</v>
      </c>
      <c r="C76" s="10" t="s">
        <v>509</v>
      </c>
      <c r="D76" s="10" t="s">
        <v>510</v>
      </c>
      <c r="E76" s="10" t="s">
        <v>511</v>
      </c>
      <c r="F76" s="10" t="s">
        <v>512</v>
      </c>
      <c r="G76" s="37" t="s">
        <v>513</v>
      </c>
      <c r="H76" s="40" t="s">
        <v>514</v>
      </c>
      <c r="I76" s="9"/>
      <c r="J76" s="27" t="s">
        <v>515</v>
      </c>
      <c r="K76" s="38" t="s">
        <v>516</v>
      </c>
    </row>
    <row r="77" spans="1:11" s="3" customFormat="1" ht="62" x14ac:dyDescent="0.35">
      <c r="A77" s="36" t="s">
        <v>517</v>
      </c>
      <c r="B77" s="10" t="s">
        <v>518</v>
      </c>
      <c r="C77" s="10"/>
      <c r="D77" s="10"/>
      <c r="E77" s="10"/>
      <c r="F77" s="10"/>
      <c r="G77" s="37"/>
      <c r="H77" s="18">
        <v>3174375850</v>
      </c>
      <c r="I77" s="27" t="s">
        <v>403</v>
      </c>
      <c r="J77" s="10" t="s">
        <v>404</v>
      </c>
      <c r="K77" s="38" t="s">
        <v>519</v>
      </c>
    </row>
    <row r="78" spans="1:11" s="3" customFormat="1" ht="170.5" x14ac:dyDescent="0.35">
      <c r="A78" s="31" t="s">
        <v>520</v>
      </c>
      <c r="B78" s="8" t="s">
        <v>521</v>
      </c>
      <c r="C78" s="8"/>
      <c r="D78" s="8"/>
      <c r="E78" s="8"/>
      <c r="F78" s="8"/>
      <c r="G78" s="39"/>
      <c r="H78" s="41" t="s">
        <v>522</v>
      </c>
      <c r="I78" s="8"/>
      <c r="J78" s="58" t="s">
        <v>523</v>
      </c>
      <c r="K78" s="35" t="s">
        <v>524</v>
      </c>
    </row>
    <row r="79" spans="1:11" s="3" customFormat="1" ht="201.5" x14ac:dyDescent="0.35">
      <c r="A79" s="31" t="s">
        <v>525</v>
      </c>
      <c r="B79" s="8" t="s">
        <v>526</v>
      </c>
      <c r="C79" s="8" t="s">
        <v>525</v>
      </c>
      <c r="D79" s="8" t="s">
        <v>527</v>
      </c>
      <c r="E79" s="8" t="s">
        <v>528</v>
      </c>
      <c r="F79" s="8" t="s">
        <v>21</v>
      </c>
      <c r="G79" s="39">
        <v>48167</v>
      </c>
      <c r="H79" s="34" t="s">
        <v>529</v>
      </c>
      <c r="I79" s="27" t="s">
        <v>530</v>
      </c>
      <c r="J79" s="27" t="s">
        <v>531</v>
      </c>
      <c r="K79" s="35" t="s">
        <v>532</v>
      </c>
    </row>
    <row r="80" spans="1:11" s="3" customFormat="1" ht="31" x14ac:dyDescent="0.35">
      <c r="A80" s="31" t="s">
        <v>533</v>
      </c>
      <c r="B80" s="10" t="s">
        <v>534</v>
      </c>
      <c r="C80" s="10"/>
      <c r="D80" s="10"/>
      <c r="E80" s="10"/>
      <c r="F80" s="10"/>
      <c r="G80" s="37"/>
      <c r="H80" s="18"/>
      <c r="I80" s="58" t="s">
        <v>535</v>
      </c>
      <c r="J80" s="58" t="s">
        <v>536</v>
      </c>
      <c r="K80" s="38" t="s">
        <v>537</v>
      </c>
    </row>
    <row r="81" spans="1:11" s="3" customFormat="1" ht="31" x14ac:dyDescent="0.35">
      <c r="A81" s="31" t="s">
        <v>538</v>
      </c>
      <c r="B81" s="8" t="s">
        <v>539</v>
      </c>
      <c r="C81" s="8"/>
      <c r="D81" s="8"/>
      <c r="E81" s="8"/>
      <c r="F81" s="8"/>
      <c r="G81" s="39"/>
      <c r="H81" s="41" t="s">
        <v>540</v>
      </c>
      <c r="I81" s="8"/>
      <c r="J81" s="8"/>
      <c r="K81" s="35" t="s">
        <v>188</v>
      </c>
    </row>
    <row r="82" spans="1:11" s="3" customFormat="1" ht="77.5" x14ac:dyDescent="0.35">
      <c r="A82" s="36" t="s">
        <v>541</v>
      </c>
      <c r="B82" s="10" t="s">
        <v>542</v>
      </c>
      <c r="C82" s="10"/>
      <c r="D82" s="10"/>
      <c r="E82" s="10"/>
      <c r="F82" s="10"/>
      <c r="G82" s="37"/>
      <c r="H82" s="18" t="s">
        <v>543</v>
      </c>
      <c r="I82" s="27" t="s">
        <v>544</v>
      </c>
      <c r="J82" s="27" t="s">
        <v>545</v>
      </c>
      <c r="K82" s="38" t="s">
        <v>546</v>
      </c>
    </row>
    <row r="83" spans="1:11" s="3" customFormat="1" ht="46.5" x14ac:dyDescent="0.35">
      <c r="A83" s="36" t="s">
        <v>547</v>
      </c>
      <c r="B83" s="10" t="s">
        <v>548</v>
      </c>
      <c r="C83" s="10" t="s">
        <v>549</v>
      </c>
      <c r="D83" s="10" t="s">
        <v>550</v>
      </c>
      <c r="E83" s="10" t="s">
        <v>551</v>
      </c>
      <c r="F83" s="10" t="s">
        <v>359</v>
      </c>
      <c r="G83" s="37">
        <v>90027</v>
      </c>
      <c r="H83" s="18" t="s">
        <v>552</v>
      </c>
      <c r="I83" s="10" t="s">
        <v>553</v>
      </c>
      <c r="J83" s="27" t="s">
        <v>554</v>
      </c>
      <c r="K83" s="38"/>
    </row>
    <row r="84" spans="1:11" s="3" customFormat="1" ht="46.5" x14ac:dyDescent="0.35">
      <c r="A84" s="31" t="s">
        <v>555</v>
      </c>
      <c r="B84" s="8" t="s">
        <v>539</v>
      </c>
      <c r="C84" s="8"/>
      <c r="D84" s="8"/>
      <c r="E84" s="8"/>
      <c r="F84" s="8"/>
      <c r="G84" s="39"/>
      <c r="H84" s="41" t="s">
        <v>556</v>
      </c>
      <c r="I84" s="8"/>
      <c r="J84" s="8"/>
      <c r="K84" s="35" t="s">
        <v>188</v>
      </c>
    </row>
    <row r="85" spans="1:11" s="3" customFormat="1" ht="62" x14ac:dyDescent="0.35">
      <c r="A85" s="36" t="s">
        <v>557</v>
      </c>
      <c r="B85" s="10" t="s">
        <v>558</v>
      </c>
      <c r="C85" s="10" t="s">
        <v>559</v>
      </c>
      <c r="D85" s="10" t="s">
        <v>560</v>
      </c>
      <c r="E85" s="10" t="s">
        <v>561</v>
      </c>
      <c r="F85" s="10" t="s">
        <v>562</v>
      </c>
      <c r="G85" s="37" t="s">
        <v>563</v>
      </c>
      <c r="H85" s="40" t="s">
        <v>564</v>
      </c>
      <c r="I85" s="10" t="s">
        <v>565</v>
      </c>
      <c r="J85" s="27" t="s">
        <v>566</v>
      </c>
      <c r="K85" s="38" t="s">
        <v>567</v>
      </c>
    </row>
    <row r="86" spans="1:11" s="3" customFormat="1" ht="77.5" x14ac:dyDescent="0.35">
      <c r="A86" s="31" t="s">
        <v>568</v>
      </c>
      <c r="B86" s="8" t="s">
        <v>569</v>
      </c>
      <c r="C86" s="8"/>
      <c r="D86" s="8"/>
      <c r="E86" s="8"/>
      <c r="F86" s="8"/>
      <c r="G86" s="39"/>
      <c r="H86" s="41" t="s">
        <v>570</v>
      </c>
      <c r="I86" s="8"/>
      <c r="J86" s="8"/>
      <c r="K86" s="35" t="s">
        <v>571</v>
      </c>
    </row>
    <row r="87" spans="1:11" s="3" customFormat="1" ht="31" x14ac:dyDescent="0.35">
      <c r="A87" s="36" t="s">
        <v>572</v>
      </c>
      <c r="B87" s="10" t="s">
        <v>573</v>
      </c>
      <c r="C87" s="10"/>
      <c r="D87" s="10"/>
      <c r="E87" s="10"/>
      <c r="F87" s="10"/>
      <c r="G87" s="37"/>
      <c r="H87" s="18" t="s">
        <v>574</v>
      </c>
      <c r="I87" s="9"/>
      <c r="J87" s="9"/>
      <c r="K87" s="38"/>
    </row>
    <row r="88" spans="1:11" s="3" customFormat="1" ht="46.5" x14ac:dyDescent="0.35">
      <c r="A88" s="32" t="s">
        <v>575</v>
      </c>
      <c r="B88" s="43" t="s">
        <v>576</v>
      </c>
      <c r="C88" s="8" t="s">
        <v>577</v>
      </c>
      <c r="D88" s="8" t="s">
        <v>578</v>
      </c>
      <c r="E88" s="8" t="s">
        <v>579</v>
      </c>
      <c r="F88" s="8" t="s">
        <v>21</v>
      </c>
      <c r="G88" s="39">
        <v>48307</v>
      </c>
      <c r="H88" s="41" t="s">
        <v>580</v>
      </c>
      <c r="I88" s="27" t="s">
        <v>581</v>
      </c>
      <c r="J88" s="27" t="s">
        <v>582</v>
      </c>
      <c r="K88" s="35" t="s">
        <v>583</v>
      </c>
    </row>
    <row r="89" spans="1:11" s="3" customFormat="1" ht="31" x14ac:dyDescent="0.35">
      <c r="A89" s="36" t="s">
        <v>584</v>
      </c>
      <c r="B89" s="10" t="s">
        <v>585</v>
      </c>
      <c r="C89" s="10"/>
      <c r="D89" s="10"/>
      <c r="E89" s="10" t="s">
        <v>586</v>
      </c>
      <c r="F89" s="10"/>
      <c r="G89" s="37"/>
      <c r="H89" s="18" t="s">
        <v>587</v>
      </c>
      <c r="I89" s="27" t="s">
        <v>588</v>
      </c>
      <c r="J89" s="27" t="s">
        <v>589</v>
      </c>
      <c r="K89" s="38" t="s">
        <v>590</v>
      </c>
    </row>
    <row r="90" spans="1:11" s="3" customFormat="1" ht="93" x14ac:dyDescent="0.35">
      <c r="A90" s="31" t="s">
        <v>591</v>
      </c>
      <c r="B90" s="8" t="s">
        <v>592</v>
      </c>
      <c r="C90" s="8" t="s">
        <v>99</v>
      </c>
      <c r="D90" s="8"/>
      <c r="E90" s="8"/>
      <c r="F90" s="8"/>
      <c r="G90" s="39"/>
      <c r="H90" s="40" t="s">
        <v>593</v>
      </c>
      <c r="I90" s="8"/>
      <c r="J90" s="27" t="s">
        <v>594</v>
      </c>
      <c r="K90" s="35" t="s">
        <v>595</v>
      </c>
    </row>
    <row r="91" spans="1:11" s="3" customFormat="1" ht="46.5" x14ac:dyDescent="0.35">
      <c r="A91" s="36" t="s">
        <v>596</v>
      </c>
      <c r="B91" s="10" t="s">
        <v>597</v>
      </c>
      <c r="C91" s="10"/>
      <c r="D91" s="10"/>
      <c r="E91" s="10"/>
      <c r="F91" s="10"/>
      <c r="G91" s="37"/>
      <c r="H91" s="18"/>
      <c r="I91" s="9"/>
      <c r="J91" s="27" t="s">
        <v>598</v>
      </c>
      <c r="K91" s="55" t="s">
        <v>599</v>
      </c>
    </row>
    <row r="92" spans="1:11" s="3" customFormat="1" ht="77.5" x14ac:dyDescent="0.35">
      <c r="A92" s="36" t="s">
        <v>600</v>
      </c>
      <c r="B92" s="10" t="s">
        <v>601</v>
      </c>
      <c r="C92" s="10" t="s">
        <v>602</v>
      </c>
      <c r="D92" s="10"/>
      <c r="E92" s="10" t="s">
        <v>93</v>
      </c>
      <c r="F92" s="10" t="s">
        <v>21</v>
      </c>
      <c r="G92" s="37">
        <v>48152</v>
      </c>
      <c r="H92" s="18" t="s">
        <v>603</v>
      </c>
      <c r="I92" s="9"/>
      <c r="J92" s="27" t="s">
        <v>604</v>
      </c>
      <c r="K92" s="38" t="s">
        <v>605</v>
      </c>
    </row>
    <row r="93" spans="1:11" s="3" customFormat="1" ht="77.5" x14ac:dyDescent="0.35">
      <c r="A93" s="36" t="s">
        <v>606</v>
      </c>
      <c r="B93" s="10" t="s">
        <v>607</v>
      </c>
      <c r="C93" s="10" t="s">
        <v>608</v>
      </c>
      <c r="D93" s="10"/>
      <c r="E93" s="10" t="s">
        <v>528</v>
      </c>
      <c r="F93" s="10" t="s">
        <v>21</v>
      </c>
      <c r="G93" s="37">
        <v>48167</v>
      </c>
      <c r="H93" s="18" t="s">
        <v>609</v>
      </c>
      <c r="I93" s="27" t="s">
        <v>610</v>
      </c>
      <c r="J93" s="27" t="s">
        <v>611</v>
      </c>
      <c r="K93" s="38" t="s">
        <v>612</v>
      </c>
    </row>
    <row r="94" spans="1:11" s="3" customFormat="1" ht="124" x14ac:dyDescent="0.35">
      <c r="A94" s="36" t="s">
        <v>613</v>
      </c>
      <c r="B94" s="10" t="s">
        <v>614</v>
      </c>
      <c r="C94" s="10"/>
      <c r="D94" s="10"/>
      <c r="E94" s="10"/>
      <c r="F94" s="10"/>
      <c r="G94" s="37"/>
      <c r="H94" s="18" t="s">
        <v>615</v>
      </c>
      <c r="I94" s="27" t="s">
        <v>616</v>
      </c>
      <c r="J94" s="10" t="s">
        <v>617</v>
      </c>
      <c r="K94" s="38" t="s">
        <v>618</v>
      </c>
    </row>
    <row r="95" spans="1:11" s="3" customFormat="1" ht="46.5" x14ac:dyDescent="0.35">
      <c r="A95" s="36" t="s">
        <v>619</v>
      </c>
      <c r="B95" s="10" t="s">
        <v>620</v>
      </c>
      <c r="C95" s="10" t="s">
        <v>621</v>
      </c>
      <c r="D95" s="10"/>
      <c r="E95" s="10" t="s">
        <v>107</v>
      </c>
      <c r="F95" s="10" t="s">
        <v>21</v>
      </c>
      <c r="G95" s="37">
        <v>48187</v>
      </c>
      <c r="H95" s="18" t="s">
        <v>622</v>
      </c>
      <c r="I95" s="9"/>
      <c r="J95" s="27" t="s">
        <v>623</v>
      </c>
      <c r="K95" s="38" t="s">
        <v>624</v>
      </c>
    </row>
    <row r="96" spans="1:11" s="3" customFormat="1" ht="263.5" x14ac:dyDescent="0.35">
      <c r="A96" s="31" t="s">
        <v>625</v>
      </c>
      <c r="B96" s="8" t="s">
        <v>626</v>
      </c>
      <c r="C96" s="8"/>
      <c r="D96" s="8"/>
      <c r="E96" s="8"/>
      <c r="F96" s="8"/>
      <c r="G96" s="39"/>
      <c r="H96" s="41">
        <v>8554454554</v>
      </c>
      <c r="I96" s="8"/>
      <c r="J96" s="58" t="s">
        <v>627</v>
      </c>
      <c r="K96" s="35" t="s">
        <v>628</v>
      </c>
    </row>
    <row r="97" spans="1:11" s="3" customFormat="1" ht="62" x14ac:dyDescent="0.35">
      <c r="A97" s="36" t="s">
        <v>629</v>
      </c>
      <c r="B97" s="10" t="s">
        <v>630</v>
      </c>
      <c r="C97" s="10" t="s">
        <v>631</v>
      </c>
      <c r="D97" s="10"/>
      <c r="E97" s="10"/>
      <c r="F97" s="10"/>
      <c r="G97" s="37"/>
      <c r="H97" s="18" t="s">
        <v>632</v>
      </c>
      <c r="I97" s="9"/>
      <c r="J97" s="27" t="s">
        <v>633</v>
      </c>
      <c r="K97" s="38" t="s">
        <v>634</v>
      </c>
    </row>
    <row r="98" spans="1:11" s="3" customFormat="1" ht="62" x14ac:dyDescent="0.35">
      <c r="A98" s="36" t="s">
        <v>635</v>
      </c>
      <c r="B98" s="10" t="s">
        <v>636</v>
      </c>
      <c r="C98" s="10" t="s">
        <v>637</v>
      </c>
      <c r="D98" s="10"/>
      <c r="E98" s="10" t="s">
        <v>638</v>
      </c>
      <c r="F98" s="10" t="s">
        <v>21</v>
      </c>
      <c r="G98" s="37" t="s">
        <v>639</v>
      </c>
      <c r="H98" s="18" t="s">
        <v>640</v>
      </c>
      <c r="I98" s="27" t="s">
        <v>641</v>
      </c>
      <c r="J98" s="10" t="s">
        <v>642</v>
      </c>
      <c r="K98" s="38" t="s">
        <v>643</v>
      </c>
    </row>
    <row r="99" spans="1:11" s="3" customFormat="1" ht="77.5" x14ac:dyDescent="0.35">
      <c r="A99" s="36" t="s">
        <v>644</v>
      </c>
      <c r="B99" s="10" t="s">
        <v>636</v>
      </c>
      <c r="C99" s="10" t="s">
        <v>645</v>
      </c>
      <c r="D99" s="10"/>
      <c r="E99" s="10" t="s">
        <v>646</v>
      </c>
      <c r="F99" s="10" t="s">
        <v>21</v>
      </c>
      <c r="G99" s="37" t="s">
        <v>647</v>
      </c>
      <c r="H99" s="18" t="s">
        <v>648</v>
      </c>
      <c r="I99" s="27" t="s">
        <v>649</v>
      </c>
      <c r="J99" s="8" t="s">
        <v>650</v>
      </c>
      <c r="K99" s="38" t="s">
        <v>651</v>
      </c>
    </row>
    <row r="100" spans="1:11" s="3" customFormat="1" ht="108.5" x14ac:dyDescent="0.35">
      <c r="A100" s="36" t="s">
        <v>652</v>
      </c>
      <c r="B100" s="10" t="s">
        <v>653</v>
      </c>
      <c r="C100" s="10" t="s">
        <v>654</v>
      </c>
      <c r="D100" s="10" t="s">
        <v>655</v>
      </c>
      <c r="E100" s="10" t="s">
        <v>20</v>
      </c>
      <c r="F100" s="10" t="s">
        <v>21</v>
      </c>
      <c r="G100" s="37">
        <v>48098</v>
      </c>
      <c r="H100" s="18" t="s">
        <v>656</v>
      </c>
      <c r="I100" s="9"/>
      <c r="J100" s="27" t="s">
        <v>657</v>
      </c>
      <c r="K100" s="38" t="s">
        <v>658</v>
      </c>
    </row>
    <row r="101" spans="1:11" s="3" customFormat="1" ht="77.5" x14ac:dyDescent="0.35">
      <c r="A101" s="36" t="s">
        <v>659</v>
      </c>
      <c r="B101" s="10" t="s">
        <v>660</v>
      </c>
      <c r="C101" s="10" t="s">
        <v>661</v>
      </c>
      <c r="D101" s="10" t="s">
        <v>662</v>
      </c>
      <c r="E101" s="10" t="s">
        <v>528</v>
      </c>
      <c r="F101" s="10" t="s">
        <v>21</v>
      </c>
      <c r="G101" s="37">
        <v>48168</v>
      </c>
      <c r="H101" s="18" t="s">
        <v>663</v>
      </c>
      <c r="I101" s="27" t="s">
        <v>664</v>
      </c>
      <c r="J101" s="59" t="s">
        <v>665</v>
      </c>
      <c r="K101" s="38" t="s">
        <v>666</v>
      </c>
    </row>
    <row r="102" spans="1:11" s="3" customFormat="1" ht="77.5" x14ac:dyDescent="0.35">
      <c r="A102" s="36" t="s">
        <v>667</v>
      </c>
      <c r="B102" s="10" t="s">
        <v>668</v>
      </c>
      <c r="C102" s="10"/>
      <c r="D102" s="10"/>
      <c r="E102" s="10"/>
      <c r="F102" s="10"/>
      <c r="G102" s="37"/>
      <c r="H102" s="18" t="s">
        <v>669</v>
      </c>
      <c r="I102" s="10" t="s">
        <v>670</v>
      </c>
      <c r="J102" s="27" t="s">
        <v>671</v>
      </c>
      <c r="K102" s="38" t="s">
        <v>672</v>
      </c>
    </row>
    <row r="103" spans="1:11" s="3" customFormat="1" ht="93" x14ac:dyDescent="0.35">
      <c r="A103" s="36" t="s">
        <v>673</v>
      </c>
      <c r="B103" s="10" t="s">
        <v>674</v>
      </c>
      <c r="C103" s="10"/>
      <c r="D103" s="10"/>
      <c r="E103" s="10"/>
      <c r="F103" s="10"/>
      <c r="G103" s="37"/>
      <c r="H103" s="18"/>
      <c r="I103" s="9"/>
      <c r="J103" s="27" t="s">
        <v>675</v>
      </c>
      <c r="K103" s="38" t="s">
        <v>676</v>
      </c>
    </row>
    <row r="104" spans="1:11" s="3" customFormat="1" ht="31" x14ac:dyDescent="0.35">
      <c r="A104" s="31" t="s">
        <v>677</v>
      </c>
      <c r="B104" s="8" t="s">
        <v>678</v>
      </c>
      <c r="C104" s="8"/>
      <c r="D104" s="8"/>
      <c r="E104" s="8"/>
      <c r="F104" s="8"/>
      <c r="G104" s="39"/>
      <c r="H104" s="41" t="s">
        <v>679</v>
      </c>
      <c r="I104" s="8"/>
      <c r="J104" s="8"/>
      <c r="K104" s="35" t="s">
        <v>680</v>
      </c>
    </row>
    <row r="105" spans="1:11" s="3" customFormat="1" ht="62" x14ac:dyDescent="0.35">
      <c r="A105" s="36" t="s">
        <v>681</v>
      </c>
      <c r="B105" s="10" t="s">
        <v>682</v>
      </c>
      <c r="C105" s="10" t="s">
        <v>683</v>
      </c>
      <c r="D105" s="10" t="s">
        <v>684</v>
      </c>
      <c r="E105" s="10" t="s">
        <v>215</v>
      </c>
      <c r="F105" s="10" t="s">
        <v>21</v>
      </c>
      <c r="G105" s="37" t="s">
        <v>685</v>
      </c>
      <c r="H105" s="18" t="s">
        <v>686</v>
      </c>
      <c r="I105" s="27" t="s">
        <v>687</v>
      </c>
      <c r="J105" s="27" t="s">
        <v>688</v>
      </c>
      <c r="K105" s="38" t="s">
        <v>689</v>
      </c>
    </row>
    <row r="106" spans="1:11" s="3" customFormat="1" ht="186" x14ac:dyDescent="0.35">
      <c r="A106" s="31" t="s">
        <v>690</v>
      </c>
      <c r="B106" s="8" t="s">
        <v>691</v>
      </c>
      <c r="C106" s="8"/>
      <c r="D106" s="8"/>
      <c r="E106" s="8"/>
      <c r="F106" s="8"/>
      <c r="G106" s="39"/>
      <c r="H106" s="41">
        <v>7345318563</v>
      </c>
      <c r="I106" s="58" t="s">
        <v>692</v>
      </c>
      <c r="J106" s="58" t="s">
        <v>693</v>
      </c>
      <c r="K106" s="35" t="s">
        <v>694</v>
      </c>
    </row>
    <row r="107" spans="1:11" s="3" customFormat="1" ht="217" x14ac:dyDescent="0.35">
      <c r="A107" s="36" t="s">
        <v>695</v>
      </c>
      <c r="B107" s="23" t="s">
        <v>696</v>
      </c>
      <c r="C107" s="10"/>
      <c r="D107" s="10"/>
      <c r="E107" s="10" t="s">
        <v>93</v>
      </c>
      <c r="F107" s="10" t="s">
        <v>21</v>
      </c>
      <c r="G107" s="37"/>
      <c r="H107" s="18">
        <v>2486070002</v>
      </c>
      <c r="I107" s="27" t="s">
        <v>697</v>
      </c>
      <c r="J107" s="27" t="s">
        <v>698</v>
      </c>
      <c r="K107" s="56" t="s">
        <v>699</v>
      </c>
    </row>
    <row r="108" spans="1:11" s="3" customFormat="1" ht="108.5" x14ac:dyDescent="0.35">
      <c r="A108" s="31" t="s">
        <v>700</v>
      </c>
      <c r="B108" s="8" t="s">
        <v>701</v>
      </c>
      <c r="C108" s="8" t="s">
        <v>99</v>
      </c>
      <c r="D108" s="8"/>
      <c r="E108" s="8"/>
      <c r="F108" s="8" t="s">
        <v>21</v>
      </c>
      <c r="G108" s="39">
        <v>48083</v>
      </c>
      <c r="H108" s="40" t="s">
        <v>702</v>
      </c>
      <c r="I108" s="8"/>
      <c r="J108" s="27" t="s">
        <v>703</v>
      </c>
      <c r="K108" s="35" t="s">
        <v>704</v>
      </c>
    </row>
    <row r="109" spans="1:11" s="3" customFormat="1" ht="93" x14ac:dyDescent="0.35">
      <c r="A109" s="57" t="s">
        <v>705</v>
      </c>
      <c r="B109" s="66" t="s">
        <v>706</v>
      </c>
      <c r="C109" s="66" t="s">
        <v>707</v>
      </c>
      <c r="D109" s="66" t="s">
        <v>708</v>
      </c>
      <c r="E109" s="66" t="s">
        <v>709</v>
      </c>
      <c r="F109" s="66" t="s">
        <v>710</v>
      </c>
      <c r="G109" s="69">
        <v>43215</v>
      </c>
      <c r="H109" s="70" t="s">
        <v>711</v>
      </c>
      <c r="I109" s="66" t="s">
        <v>712</v>
      </c>
      <c r="J109" s="29" t="s">
        <v>713</v>
      </c>
      <c r="K109" s="66" t="s">
        <v>714</v>
      </c>
    </row>
    <row r="110" spans="1:11" s="3" customFormat="1" ht="108.5" x14ac:dyDescent="0.35">
      <c r="A110" s="19" t="s">
        <v>715</v>
      </c>
      <c r="B110" s="8" t="s">
        <v>716</v>
      </c>
      <c r="C110" s="8" t="s">
        <v>717</v>
      </c>
      <c r="D110" s="8" t="s">
        <v>718</v>
      </c>
      <c r="E110" s="8" t="s">
        <v>93</v>
      </c>
      <c r="F110" s="8" t="s">
        <v>21</v>
      </c>
      <c r="G110" s="39">
        <v>48152</v>
      </c>
      <c r="H110" s="41">
        <v>7344624486</v>
      </c>
      <c r="I110" s="27" t="s">
        <v>719</v>
      </c>
      <c r="J110" s="27" t="s">
        <v>720</v>
      </c>
      <c r="K110" s="8" t="s">
        <v>721</v>
      </c>
    </row>
    <row r="111" spans="1:11" s="3" customFormat="1" ht="93" x14ac:dyDescent="0.35">
      <c r="A111" s="16" t="s">
        <v>722</v>
      </c>
      <c r="B111" s="10" t="s">
        <v>723</v>
      </c>
      <c r="C111" s="10" t="s">
        <v>724</v>
      </c>
      <c r="D111" s="10"/>
      <c r="E111" s="10" t="s">
        <v>725</v>
      </c>
      <c r="F111" s="10" t="s">
        <v>21</v>
      </c>
      <c r="G111" s="37">
        <v>48377</v>
      </c>
      <c r="H111" s="18">
        <v>2486861000</v>
      </c>
      <c r="I111" s="27" t="s">
        <v>726</v>
      </c>
      <c r="J111" s="59" t="s">
        <v>727</v>
      </c>
      <c r="K111" s="10" t="s">
        <v>728</v>
      </c>
    </row>
    <row r="112" spans="1:11" s="3" customFormat="1" ht="124" x14ac:dyDescent="0.35">
      <c r="A112" s="19" t="s">
        <v>729</v>
      </c>
      <c r="B112" s="8" t="s">
        <v>730</v>
      </c>
      <c r="C112" s="8"/>
      <c r="D112" s="8"/>
      <c r="E112" s="8"/>
      <c r="F112" s="8"/>
      <c r="G112" s="39"/>
      <c r="H112" s="41"/>
      <c r="I112" s="8" t="s">
        <v>731</v>
      </c>
      <c r="J112" s="27" t="s">
        <v>732</v>
      </c>
      <c r="K112" s="8" t="s">
        <v>733</v>
      </c>
    </row>
    <row r="113" spans="1:11" s="3" customFormat="1" ht="170.5" x14ac:dyDescent="0.35">
      <c r="A113" s="21" t="s">
        <v>734</v>
      </c>
      <c r="B113" s="22" t="s">
        <v>735</v>
      </c>
      <c r="C113" s="43" t="s">
        <v>736</v>
      </c>
      <c r="D113" s="22" t="s">
        <v>737</v>
      </c>
      <c r="E113" s="22" t="s">
        <v>738</v>
      </c>
      <c r="F113" s="22" t="s">
        <v>21</v>
      </c>
      <c r="G113" s="49" t="s">
        <v>739</v>
      </c>
      <c r="H113" s="50">
        <v>7349271201</v>
      </c>
      <c r="I113" s="22"/>
      <c r="J113" s="27" t="s">
        <v>740</v>
      </c>
      <c r="K113" s="22" t="s">
        <v>741</v>
      </c>
    </row>
    <row r="114" spans="1:11" s="86" customFormat="1" ht="77.5" x14ac:dyDescent="0.35">
      <c r="A114" s="19" t="s">
        <v>742</v>
      </c>
      <c r="B114" s="8" t="s">
        <v>743</v>
      </c>
      <c r="C114" s="8" t="s">
        <v>744</v>
      </c>
      <c r="D114" s="8"/>
      <c r="E114" s="8" t="s">
        <v>745</v>
      </c>
      <c r="F114" s="8" t="s">
        <v>21</v>
      </c>
      <c r="G114" s="39">
        <v>48141</v>
      </c>
      <c r="H114" s="41">
        <v>7347283400</v>
      </c>
      <c r="I114" s="27" t="s">
        <v>746</v>
      </c>
      <c r="J114" s="27" t="s">
        <v>747</v>
      </c>
      <c r="K114" s="8" t="s">
        <v>748</v>
      </c>
    </row>
    <row r="115" spans="1:11" s="3" customFormat="1" ht="62" x14ac:dyDescent="0.35">
      <c r="A115" s="19" t="s">
        <v>749</v>
      </c>
      <c r="B115" s="8" t="s">
        <v>750</v>
      </c>
      <c r="C115" s="8" t="s">
        <v>751</v>
      </c>
      <c r="D115" s="8"/>
      <c r="E115" s="8" t="s">
        <v>215</v>
      </c>
      <c r="F115" s="8" t="s">
        <v>21</v>
      </c>
      <c r="G115" s="39">
        <v>48205</v>
      </c>
      <c r="H115" s="41" t="s">
        <v>752</v>
      </c>
      <c r="I115" s="9"/>
      <c r="J115" s="27" t="s">
        <v>753</v>
      </c>
      <c r="K115" s="9"/>
    </row>
    <row r="116" spans="1:11" s="3" customFormat="1" ht="77.5" x14ac:dyDescent="0.35">
      <c r="A116" s="16" t="s">
        <v>754</v>
      </c>
      <c r="B116" s="10" t="s">
        <v>755</v>
      </c>
      <c r="C116" s="10"/>
      <c r="D116" s="10"/>
      <c r="E116" s="10"/>
      <c r="F116" s="10"/>
      <c r="G116" s="37"/>
      <c r="H116" s="18" t="s">
        <v>756</v>
      </c>
      <c r="I116" s="9"/>
      <c r="J116" s="27" t="s">
        <v>757</v>
      </c>
      <c r="K116" s="10" t="s">
        <v>758</v>
      </c>
    </row>
    <row r="117" spans="1:11" s="3" customFormat="1" ht="31" x14ac:dyDescent="0.35">
      <c r="A117" s="19" t="s">
        <v>759</v>
      </c>
      <c r="B117" s="8" t="s">
        <v>283</v>
      </c>
      <c r="C117" s="8" t="s">
        <v>760</v>
      </c>
      <c r="D117" s="8"/>
      <c r="E117" s="8" t="s">
        <v>215</v>
      </c>
      <c r="F117" s="8" t="s">
        <v>21</v>
      </c>
      <c r="G117" s="39" t="s">
        <v>761</v>
      </c>
      <c r="H117" s="41">
        <v>3139695387</v>
      </c>
      <c r="I117" s="8"/>
      <c r="J117" s="8" t="s">
        <v>286</v>
      </c>
      <c r="K117" s="8" t="s">
        <v>762</v>
      </c>
    </row>
    <row r="118" spans="1:11" ht="62" x14ac:dyDescent="0.35">
      <c r="A118" s="19" t="s">
        <v>763</v>
      </c>
      <c r="B118" s="8" t="s">
        <v>283</v>
      </c>
      <c r="C118" s="8" t="s">
        <v>764</v>
      </c>
      <c r="D118" s="8"/>
      <c r="E118" s="8" t="s">
        <v>765</v>
      </c>
      <c r="F118" s="8" t="s">
        <v>21</v>
      </c>
      <c r="G118" s="39" t="s">
        <v>766</v>
      </c>
      <c r="H118" s="41">
        <v>3133912753</v>
      </c>
      <c r="I118" s="8"/>
      <c r="J118" s="8" t="s">
        <v>286</v>
      </c>
      <c r="K118" s="8" t="s">
        <v>767</v>
      </c>
    </row>
    <row r="119" spans="1:11" ht="108.5" x14ac:dyDescent="0.35">
      <c r="A119" s="24" t="s">
        <v>768</v>
      </c>
      <c r="B119" s="8" t="s">
        <v>769</v>
      </c>
      <c r="C119" s="8" t="s">
        <v>770</v>
      </c>
      <c r="D119" s="8" t="s">
        <v>771</v>
      </c>
      <c r="E119" s="8" t="s">
        <v>148</v>
      </c>
      <c r="F119" s="8" t="s">
        <v>21</v>
      </c>
      <c r="G119" s="39">
        <v>48334</v>
      </c>
      <c r="H119" s="40" t="s">
        <v>772</v>
      </c>
      <c r="I119" s="9"/>
      <c r="J119" s="27" t="s">
        <v>773</v>
      </c>
      <c r="K119" s="43" t="s">
        <v>774</v>
      </c>
    </row>
    <row r="120" spans="1:11" ht="108.5" x14ac:dyDescent="0.35">
      <c r="A120" s="19" t="s">
        <v>775</v>
      </c>
      <c r="B120" s="8" t="s">
        <v>776</v>
      </c>
      <c r="C120" s="8" t="s">
        <v>777</v>
      </c>
      <c r="D120" s="8"/>
      <c r="E120" s="8" t="s">
        <v>778</v>
      </c>
      <c r="F120" s="8" t="s">
        <v>779</v>
      </c>
      <c r="G120" s="39" t="s">
        <v>780</v>
      </c>
      <c r="H120" s="41">
        <v>5037755683</v>
      </c>
      <c r="I120" s="8" t="s">
        <v>781</v>
      </c>
      <c r="J120" s="25" t="s">
        <v>782</v>
      </c>
      <c r="K120" s="8" t="s">
        <v>783</v>
      </c>
    </row>
    <row r="121" spans="1:11" ht="62" x14ac:dyDescent="0.35">
      <c r="A121" s="19" t="s">
        <v>784</v>
      </c>
      <c r="B121" s="8" t="s">
        <v>785</v>
      </c>
      <c r="C121" s="8" t="s">
        <v>786</v>
      </c>
      <c r="D121" s="8"/>
      <c r="E121" s="8" t="s">
        <v>787</v>
      </c>
      <c r="F121" s="8" t="s">
        <v>788</v>
      </c>
      <c r="G121" s="39">
        <v>37075</v>
      </c>
      <c r="H121" s="41" t="s">
        <v>789</v>
      </c>
      <c r="I121" s="9"/>
      <c r="J121" s="27" t="s">
        <v>790</v>
      </c>
      <c r="K121" s="8" t="s">
        <v>791</v>
      </c>
    </row>
    <row r="122" spans="1:11" ht="62" x14ac:dyDescent="0.35">
      <c r="A122" s="19" t="s">
        <v>792</v>
      </c>
      <c r="B122" s="8" t="s">
        <v>793</v>
      </c>
      <c r="C122" s="8" t="s">
        <v>794</v>
      </c>
      <c r="D122" s="8" t="s">
        <v>795</v>
      </c>
      <c r="E122" s="8" t="s">
        <v>796</v>
      </c>
      <c r="F122" s="8" t="s">
        <v>21</v>
      </c>
      <c r="G122" s="39">
        <v>48120</v>
      </c>
      <c r="H122" s="40" t="s">
        <v>797</v>
      </c>
      <c r="I122" s="27" t="s">
        <v>117</v>
      </c>
      <c r="J122" s="53" t="s">
        <v>798</v>
      </c>
      <c r="K122" s="8" t="s">
        <v>799</v>
      </c>
    </row>
    <row r="123" spans="1:11" ht="62" x14ac:dyDescent="0.35">
      <c r="A123" s="16" t="s">
        <v>800</v>
      </c>
      <c r="B123" s="10" t="s">
        <v>801</v>
      </c>
      <c r="C123" s="10" t="s">
        <v>802</v>
      </c>
      <c r="D123" s="10" t="s">
        <v>803</v>
      </c>
      <c r="E123" s="10" t="s">
        <v>804</v>
      </c>
      <c r="F123" s="10" t="s">
        <v>805</v>
      </c>
      <c r="G123" s="37" t="s">
        <v>806</v>
      </c>
      <c r="H123" s="18" t="s">
        <v>807</v>
      </c>
      <c r="I123" s="8" t="s">
        <v>808</v>
      </c>
      <c r="J123" s="27" t="s">
        <v>809</v>
      </c>
      <c r="K123" s="10" t="s">
        <v>810</v>
      </c>
    </row>
    <row r="124" spans="1:11" ht="232.5" x14ac:dyDescent="0.35">
      <c r="A124" s="21" t="s">
        <v>811</v>
      </c>
      <c r="B124" s="10" t="s">
        <v>812</v>
      </c>
      <c r="C124" s="10"/>
      <c r="D124" s="10"/>
      <c r="E124" s="10"/>
      <c r="F124" s="10"/>
      <c r="G124" s="37"/>
      <c r="H124" s="18" t="s">
        <v>813</v>
      </c>
      <c r="I124" s="58" t="s">
        <v>814</v>
      </c>
      <c r="J124" s="60" t="s">
        <v>815</v>
      </c>
      <c r="K124" s="10" t="s">
        <v>816</v>
      </c>
    </row>
    <row r="125" spans="1:11" ht="93" x14ac:dyDescent="0.35">
      <c r="A125" s="16" t="s">
        <v>817</v>
      </c>
      <c r="B125" s="10" t="s">
        <v>818</v>
      </c>
      <c r="C125" s="10"/>
      <c r="D125" s="10"/>
      <c r="E125" s="10"/>
      <c r="F125" s="10"/>
      <c r="G125" s="37"/>
      <c r="H125" s="18" t="s">
        <v>819</v>
      </c>
      <c r="I125" s="27" t="s">
        <v>820</v>
      </c>
      <c r="J125" s="27" t="s">
        <v>821</v>
      </c>
      <c r="K125" s="10" t="s">
        <v>822</v>
      </c>
    </row>
    <row r="126" spans="1:11" ht="62" x14ac:dyDescent="0.35">
      <c r="A126" s="19" t="s">
        <v>823</v>
      </c>
      <c r="B126" s="8" t="s">
        <v>824</v>
      </c>
      <c r="C126" s="9"/>
      <c r="D126" s="9"/>
      <c r="E126" s="9"/>
      <c r="F126" s="9"/>
      <c r="G126" s="33"/>
      <c r="H126" s="41" t="s">
        <v>825</v>
      </c>
      <c r="I126" s="27"/>
      <c r="J126" s="27" t="s">
        <v>826</v>
      </c>
      <c r="K126" s="9"/>
    </row>
    <row r="127" spans="1:11" ht="139.5" x14ac:dyDescent="0.35">
      <c r="A127" s="16" t="s">
        <v>827</v>
      </c>
      <c r="B127" s="10" t="s">
        <v>828</v>
      </c>
      <c r="C127" s="10"/>
      <c r="D127" s="10"/>
      <c r="E127" s="10"/>
      <c r="F127" s="10"/>
      <c r="G127" s="37"/>
      <c r="H127" s="18" t="s">
        <v>829</v>
      </c>
      <c r="I127" s="27" t="s">
        <v>830</v>
      </c>
      <c r="J127" s="27" t="s">
        <v>831</v>
      </c>
      <c r="K127" s="10" t="s">
        <v>832</v>
      </c>
    </row>
    <row r="128" spans="1:11" ht="93" x14ac:dyDescent="0.35">
      <c r="A128" s="16" t="s">
        <v>833</v>
      </c>
      <c r="B128" s="10" t="s">
        <v>834</v>
      </c>
      <c r="C128" s="10" t="s">
        <v>835</v>
      </c>
      <c r="D128" s="10" t="s">
        <v>836</v>
      </c>
      <c r="E128" s="10" t="s">
        <v>251</v>
      </c>
      <c r="F128" s="10" t="s">
        <v>21</v>
      </c>
      <c r="G128" s="37" t="s">
        <v>837</v>
      </c>
      <c r="H128" s="18" t="s">
        <v>838</v>
      </c>
      <c r="I128" s="9"/>
      <c r="J128" s="27" t="s">
        <v>839</v>
      </c>
      <c r="K128" s="10"/>
    </row>
    <row r="129" spans="1:11" ht="108.5" x14ac:dyDescent="0.35">
      <c r="A129" s="16" t="s">
        <v>840</v>
      </c>
      <c r="B129" s="10" t="s">
        <v>834</v>
      </c>
      <c r="C129" s="10" t="s">
        <v>841</v>
      </c>
      <c r="D129" s="10" t="s">
        <v>842</v>
      </c>
      <c r="E129" s="10" t="s">
        <v>843</v>
      </c>
      <c r="F129" s="10" t="s">
        <v>21</v>
      </c>
      <c r="G129" s="37" t="s">
        <v>844</v>
      </c>
      <c r="H129" s="18" t="s">
        <v>845</v>
      </c>
      <c r="I129" s="9"/>
      <c r="J129" s="27" t="s">
        <v>846</v>
      </c>
      <c r="K129" s="10"/>
    </row>
    <row r="130" spans="1:11" ht="108.5" x14ac:dyDescent="0.35">
      <c r="A130" s="16" t="s">
        <v>847</v>
      </c>
      <c r="B130" s="10" t="s">
        <v>834</v>
      </c>
      <c r="C130" s="10" t="s">
        <v>848</v>
      </c>
      <c r="D130" s="10" t="s">
        <v>849</v>
      </c>
      <c r="E130" s="10" t="s">
        <v>215</v>
      </c>
      <c r="F130" s="10" t="s">
        <v>21</v>
      </c>
      <c r="G130" s="37" t="s">
        <v>850</v>
      </c>
      <c r="H130" s="18" t="s">
        <v>851</v>
      </c>
      <c r="I130" s="9"/>
      <c r="J130" s="27" t="s">
        <v>852</v>
      </c>
      <c r="K130" s="10"/>
    </row>
    <row r="131" spans="1:11" ht="108.5" x14ac:dyDescent="0.35">
      <c r="A131" s="16" t="s">
        <v>853</v>
      </c>
      <c r="B131" s="10" t="s">
        <v>834</v>
      </c>
      <c r="C131" s="10" t="s">
        <v>854</v>
      </c>
      <c r="D131" s="10" t="s">
        <v>855</v>
      </c>
      <c r="E131" s="10" t="s">
        <v>856</v>
      </c>
      <c r="F131" s="10" t="s">
        <v>21</v>
      </c>
      <c r="G131" s="37" t="s">
        <v>857</v>
      </c>
      <c r="H131" s="18" t="s">
        <v>858</v>
      </c>
      <c r="I131" s="9"/>
      <c r="J131" s="27" t="s">
        <v>859</v>
      </c>
      <c r="K131" s="10"/>
    </row>
    <row r="132" spans="1:11" ht="108.5" x14ac:dyDescent="0.35">
      <c r="A132" s="16" t="s">
        <v>860</v>
      </c>
      <c r="B132" s="10" t="s">
        <v>834</v>
      </c>
      <c r="C132" s="10" t="s">
        <v>861</v>
      </c>
      <c r="D132" s="10" t="s">
        <v>862</v>
      </c>
      <c r="E132" s="10" t="s">
        <v>646</v>
      </c>
      <c r="F132" s="10" t="s">
        <v>21</v>
      </c>
      <c r="G132" s="37" t="s">
        <v>863</v>
      </c>
      <c r="H132" s="18" t="s">
        <v>864</v>
      </c>
      <c r="I132" s="9"/>
      <c r="J132" s="27" t="s">
        <v>865</v>
      </c>
      <c r="K132" s="10"/>
    </row>
    <row r="133" spans="1:11" ht="124" x14ac:dyDescent="0.35">
      <c r="A133" s="16" t="s">
        <v>866</v>
      </c>
      <c r="B133" s="10" t="s">
        <v>867</v>
      </c>
      <c r="C133" s="10" t="s">
        <v>868</v>
      </c>
      <c r="D133" s="10" t="s">
        <v>836</v>
      </c>
      <c r="E133" s="10" t="s">
        <v>251</v>
      </c>
      <c r="F133" s="10" t="s">
        <v>21</v>
      </c>
      <c r="G133" s="37">
        <v>48105</v>
      </c>
      <c r="H133" s="18">
        <v>7348453417</v>
      </c>
      <c r="I133" s="27" t="s">
        <v>869</v>
      </c>
      <c r="J133" s="27" t="s">
        <v>870</v>
      </c>
      <c r="K133" s="10" t="s">
        <v>871</v>
      </c>
    </row>
    <row r="134" spans="1:11" ht="186" x14ac:dyDescent="0.35">
      <c r="A134" s="16" t="s">
        <v>872</v>
      </c>
      <c r="B134" s="10" t="s">
        <v>873</v>
      </c>
      <c r="C134" s="10"/>
      <c r="D134" s="10"/>
      <c r="E134" s="10"/>
      <c r="F134" s="10"/>
      <c r="G134" s="37"/>
      <c r="H134" s="18">
        <v>8887337753</v>
      </c>
      <c r="I134" s="9"/>
      <c r="J134" s="27" t="s">
        <v>874</v>
      </c>
      <c r="K134" s="10" t="s">
        <v>875</v>
      </c>
    </row>
    <row r="135" spans="1:11" ht="93" x14ac:dyDescent="0.35">
      <c r="A135" s="16" t="s">
        <v>876</v>
      </c>
      <c r="B135" s="10" t="s">
        <v>877</v>
      </c>
      <c r="C135" s="10"/>
      <c r="D135" s="10"/>
      <c r="E135" s="10"/>
      <c r="F135" s="10"/>
      <c r="G135" s="37"/>
      <c r="H135" s="18">
        <v>2482668536</v>
      </c>
      <c r="I135" s="27" t="s">
        <v>878</v>
      </c>
      <c r="J135" s="27" t="s">
        <v>879</v>
      </c>
      <c r="K135" s="10" t="s">
        <v>880</v>
      </c>
    </row>
    <row r="136" spans="1:11" ht="170.5" x14ac:dyDescent="0.35">
      <c r="A136" s="19" t="s">
        <v>881</v>
      </c>
      <c r="B136" s="8" t="s">
        <v>882</v>
      </c>
      <c r="C136" s="8" t="s">
        <v>883</v>
      </c>
      <c r="D136" s="8" t="s">
        <v>884</v>
      </c>
      <c r="E136" s="8" t="s">
        <v>885</v>
      </c>
      <c r="F136" s="8" t="s">
        <v>21</v>
      </c>
      <c r="G136" s="39">
        <v>48184</v>
      </c>
      <c r="H136" s="41" t="s">
        <v>886</v>
      </c>
      <c r="I136" s="27" t="s">
        <v>887</v>
      </c>
      <c r="J136" s="59" t="s">
        <v>888</v>
      </c>
      <c r="K136" s="8" t="s">
        <v>889</v>
      </c>
    </row>
    <row r="137" spans="1:11" ht="46.5" x14ac:dyDescent="0.35">
      <c r="A137" s="16" t="s">
        <v>890</v>
      </c>
      <c r="B137" s="10" t="s">
        <v>891</v>
      </c>
      <c r="C137" s="10"/>
      <c r="D137" s="10"/>
      <c r="E137" s="10"/>
      <c r="F137" s="10"/>
      <c r="G137" s="37"/>
      <c r="H137" s="18"/>
      <c r="I137" s="27" t="s">
        <v>892</v>
      </c>
      <c r="J137" s="27" t="s">
        <v>893</v>
      </c>
      <c r="K137" s="10" t="s">
        <v>894</v>
      </c>
    </row>
    <row r="138" spans="1:11" ht="217" x14ac:dyDescent="0.35">
      <c r="A138" s="16" t="s">
        <v>895</v>
      </c>
      <c r="B138" s="10" t="s">
        <v>896</v>
      </c>
      <c r="C138" s="10"/>
      <c r="D138" s="10"/>
      <c r="E138" s="10"/>
      <c r="F138" s="10"/>
      <c r="G138" s="37"/>
      <c r="H138" s="18" t="s">
        <v>897</v>
      </c>
      <c r="I138" s="27" t="s">
        <v>898</v>
      </c>
      <c r="J138" s="28" t="s">
        <v>899</v>
      </c>
      <c r="K138" s="10" t="s">
        <v>900</v>
      </c>
    </row>
    <row r="139" spans="1:11" ht="46.5" x14ac:dyDescent="0.35">
      <c r="A139" s="16" t="s">
        <v>901</v>
      </c>
      <c r="B139" s="10" t="s">
        <v>902</v>
      </c>
      <c r="C139" s="10" t="s">
        <v>903</v>
      </c>
      <c r="D139" s="10" t="s">
        <v>904</v>
      </c>
      <c r="E139" s="10" t="s">
        <v>905</v>
      </c>
      <c r="F139" s="10" t="s">
        <v>21</v>
      </c>
      <c r="G139" s="37" t="s">
        <v>906</v>
      </c>
      <c r="H139" s="18" t="s">
        <v>907</v>
      </c>
      <c r="I139" s="27" t="s">
        <v>908</v>
      </c>
      <c r="J139" s="27" t="s">
        <v>909</v>
      </c>
      <c r="K139" s="10" t="s">
        <v>910</v>
      </c>
    </row>
    <row r="140" spans="1:11" ht="139.5" x14ac:dyDescent="0.35">
      <c r="A140" s="16" t="s">
        <v>911</v>
      </c>
      <c r="B140" s="10" t="s">
        <v>912</v>
      </c>
      <c r="C140" s="10" t="s">
        <v>913</v>
      </c>
      <c r="D140" s="10" t="s">
        <v>914</v>
      </c>
      <c r="E140" s="10" t="s">
        <v>915</v>
      </c>
      <c r="F140" s="10" t="s">
        <v>21</v>
      </c>
      <c r="G140" s="37" t="s">
        <v>916</v>
      </c>
      <c r="H140" s="18" t="s">
        <v>917</v>
      </c>
      <c r="I140" s="27" t="s">
        <v>918</v>
      </c>
      <c r="J140" s="27" t="s">
        <v>919</v>
      </c>
      <c r="K140" s="10" t="s">
        <v>920</v>
      </c>
    </row>
    <row r="141" spans="1:11" ht="93" x14ac:dyDescent="0.35">
      <c r="A141" s="16" t="s">
        <v>921</v>
      </c>
      <c r="B141" s="10" t="s">
        <v>922</v>
      </c>
      <c r="C141" s="10" t="s">
        <v>923</v>
      </c>
      <c r="D141" s="10"/>
      <c r="E141" s="10" t="s">
        <v>924</v>
      </c>
      <c r="F141" s="10" t="s">
        <v>21</v>
      </c>
      <c r="G141" s="37">
        <v>48072</v>
      </c>
      <c r="H141" s="18" t="s">
        <v>925</v>
      </c>
      <c r="I141" s="27" t="s">
        <v>926</v>
      </c>
      <c r="J141" s="27" t="s">
        <v>927</v>
      </c>
      <c r="K141" s="10" t="s">
        <v>928</v>
      </c>
    </row>
    <row r="142" spans="1:11" ht="93" x14ac:dyDescent="0.35">
      <c r="A142" s="19" t="s">
        <v>929</v>
      </c>
      <c r="B142" s="8" t="s">
        <v>930</v>
      </c>
      <c r="C142" s="8"/>
      <c r="D142" s="8"/>
      <c r="E142" s="8"/>
      <c r="F142" s="8"/>
      <c r="G142" s="39"/>
      <c r="H142" s="41" t="s">
        <v>931</v>
      </c>
      <c r="I142" s="58" t="s">
        <v>932</v>
      </c>
      <c r="J142" s="8" t="s">
        <v>933</v>
      </c>
      <c r="K142" s="8" t="s">
        <v>934</v>
      </c>
    </row>
    <row r="143" spans="1:11" ht="232.5" x14ac:dyDescent="0.35">
      <c r="A143" s="16" t="s">
        <v>935</v>
      </c>
      <c r="B143" s="10" t="s">
        <v>936</v>
      </c>
      <c r="C143" s="10" t="s">
        <v>937</v>
      </c>
      <c r="D143" s="10"/>
      <c r="E143" s="10" t="s">
        <v>745</v>
      </c>
      <c r="F143" s="10" t="s">
        <v>21</v>
      </c>
      <c r="G143" s="37" t="s">
        <v>938</v>
      </c>
      <c r="H143" s="18">
        <v>3135513994</v>
      </c>
      <c r="I143" s="58" t="s">
        <v>72</v>
      </c>
      <c r="J143" s="58" t="s">
        <v>939</v>
      </c>
      <c r="K143" s="10" t="s">
        <v>940</v>
      </c>
    </row>
    <row r="144" spans="1:11" x14ac:dyDescent="0.35">
      <c r="A144" s="77"/>
      <c r="B144" s="74"/>
      <c r="C144" s="74"/>
      <c r="D144" s="74"/>
      <c r="E144" s="74"/>
      <c r="F144" s="74"/>
      <c r="G144" s="78"/>
      <c r="H144" s="79"/>
      <c r="I144" s="74"/>
      <c r="J144" s="74"/>
      <c r="K144" s="74"/>
    </row>
  </sheetData>
  <autoFilter ref="A1:K1" xr:uid="{0C33F634-1F7B-49ED-BFBB-95957B5BEF39}"/>
  <hyperlinks>
    <hyperlink ref="J52" r:id="rId1" xr:uid="{33B6FF9C-C9A2-4A3A-B526-81CEED593B35}"/>
    <hyperlink ref="J60" r:id="rId2" xr:uid="{7BED1586-F7AA-43B6-A4FB-32B4947DE85B}"/>
    <hyperlink ref="I32" r:id="rId3" xr:uid="{68C07AF9-C6BE-42AA-A86A-CCE04F8F7D9B}"/>
    <hyperlink ref="I2" r:id="rId4" xr:uid="{D9BCF930-9862-4287-A7EB-99BDD03384F3}"/>
    <hyperlink ref="I122" r:id="rId5" xr:uid="{5A3C410E-AF77-46A1-A763-102A0D00AB4C}"/>
    <hyperlink ref="J50" r:id="rId6" xr:uid="{447F81C6-D273-415F-932E-7CF18164E065}"/>
    <hyperlink ref="I58" r:id="rId7" xr:uid="{CECB3E37-87A8-4A05-987C-63900A279DDE}"/>
    <hyperlink ref="J141" r:id="rId8" xr:uid="{09F3B2A4-1E5D-40ED-AB4D-6E90DC928C68}"/>
    <hyperlink ref="J97" r:id="rId9" xr:uid="{5FAAE481-B326-4540-AF48-3037A9468646}"/>
    <hyperlink ref="J58" r:id="rId10" xr:uid="{5980F416-07A0-4487-8CEB-484BA4CBE908}"/>
    <hyperlink ref="J116" r:id="rId11" xr:uid="{1C9EB81C-F5C8-4830-978C-B5A9255C7FC3}"/>
    <hyperlink ref="J61" r:id="rId12" xr:uid="{227E03F3-4DF4-4F92-88ED-1F67B6F0E57E}"/>
    <hyperlink ref="I61" r:id="rId13" xr:uid="{D266A2A9-D409-4798-94C7-3148E63CCEFC}"/>
    <hyperlink ref="J30" r:id="rId14" xr:uid="{33A2CCEB-8A68-410A-BC56-9A97B067BA14}"/>
    <hyperlink ref="J93" r:id="rId15" xr:uid="{2B6A945C-8778-4792-A7DC-AA6A6DE421E4}"/>
    <hyperlink ref="I114" r:id="rId16" xr:uid="{E950099A-4859-4B0A-A7C5-EE9FF6898957}"/>
    <hyperlink ref="I65" r:id="rId17" xr:uid="{10FD0A6B-D108-4B90-94AC-60C2C8475F1F}"/>
    <hyperlink ref="I88" r:id="rId18" xr:uid="{527DB99B-ADD6-4CC6-996A-B88EF0A4A7A9}"/>
    <hyperlink ref="I101" r:id="rId19" xr:uid="{3E9919FB-597B-4112-943F-8AE9FC15957F}"/>
    <hyperlink ref="I34" r:id="rId20" xr:uid="{55106B0F-36F3-40CB-8883-F25B6DA9BE7E}"/>
    <hyperlink ref="J34" r:id="rId21" xr:uid="{BE01803D-2E9A-4FCA-AD18-A944A27DFF74}"/>
    <hyperlink ref="J91" r:id="rId22" xr:uid="{E842D946-3968-42B0-B23D-27CC1BEEDA01}"/>
    <hyperlink ref="K91" r:id="rId23" display="https://www.newyorklife.com/foundation/bereavement-support" xr:uid="{06D65ED7-DC7F-47C7-8C97-0D0113B67298}"/>
    <hyperlink ref="J14" r:id="rId24" xr:uid="{D498660E-8AAD-4CDF-8B34-D6E17030FEF1}"/>
    <hyperlink ref="J69" r:id="rId25" xr:uid="{8BC0592B-D313-478E-9BFA-01A4C4979739}"/>
    <hyperlink ref="J90" r:id="rId26" xr:uid="{4526368D-E110-4C7E-83D9-7EC40B3ED883}"/>
    <hyperlink ref="J110" r:id="rId27" xr:uid="{3325C3F2-0837-4D7E-A33B-B76BE56903E3}"/>
    <hyperlink ref="J79" r:id="rId28" xr:uid="{1E72CAAF-E0D1-4320-AE90-54E328C485C2}"/>
    <hyperlink ref="I79" r:id="rId29" xr:uid="{69B434C2-E8FD-41A6-B2CF-16157DF1732B}"/>
    <hyperlink ref="I110" r:id="rId30" xr:uid="{E289ED94-725A-4542-B376-C69D4629902D}"/>
    <hyperlink ref="J51" r:id="rId31" xr:uid="{7EA32CC2-AC35-44BA-8C1E-B2166FE301AA}"/>
    <hyperlink ref="J103" r:id="rId32" xr:uid="{854433C4-56A4-4B4E-81BC-552D941D7F19}"/>
    <hyperlink ref="J67" r:id="rId33" xr:uid="{05C6FFC2-F35A-4192-AB08-8B2A3406D9FA}"/>
    <hyperlink ref="I30" r:id="rId34" xr:uid="{A025C926-25AE-4699-9F77-A8C3A582DD63}"/>
    <hyperlink ref="I77" r:id="rId35" xr:uid="{9B42DE0F-BA88-45BA-BA29-382B29DEB108}"/>
    <hyperlink ref="I93" r:id="rId36" xr:uid="{B744BD83-7475-4812-9804-FD17F254648C}"/>
    <hyperlink ref="I43" r:id="rId37" xr:uid="{CAFC8B17-4AE4-4411-83C6-DDCBE7807758}"/>
    <hyperlink ref="I136" r:id="rId38" xr:uid="{BE5AD8FB-F3F4-4CE8-96AE-2604CFBAC4A7}"/>
    <hyperlink ref="I107" r:id="rId39" xr:uid="{09387C81-FE26-4DC7-A879-6347C305B57F}"/>
    <hyperlink ref="J107" r:id="rId40" xr:uid="{9BDE3A5F-8F5E-4832-A41E-40F6D21007BF}"/>
    <hyperlink ref="J113" r:id="rId41" xr:uid="{8410F97B-C377-446C-AEF4-F94497A07171}"/>
    <hyperlink ref="J83" r:id="rId42" xr:uid="{8E59AA2B-D866-431A-A8E6-3C9733D9A4BB}"/>
    <hyperlink ref="J85" r:id="rId43" xr:uid="{E8682119-C1FB-4444-BBB8-6D7F8F7C5548}"/>
    <hyperlink ref="J112" r:id="rId44" xr:uid="{E2429405-4C37-445F-9A98-60FB9985A6E8}"/>
    <hyperlink ref="J134" r:id="rId45" xr:uid="{02D176D9-199C-4F84-A145-5583F9BF9501}"/>
    <hyperlink ref="J120" r:id="rId46" xr:uid="{3443A6D1-7A45-484F-ACA2-E4FD2907E81E}"/>
    <hyperlink ref="J21" r:id="rId47" xr:uid="{B72E20F1-7E21-421B-BA53-C4CDF3F1DEC5}"/>
    <hyperlink ref="J101" r:id="rId48" xr:uid="{0C1757FD-BF12-4629-985C-377BFA52FF22}"/>
    <hyperlink ref="J40" r:id="rId49" xr:uid="{8C64A203-F665-4D26-9B7E-240A5A1EB9F3}"/>
    <hyperlink ref="J88" r:id="rId50" xr:uid="{B74FE9B7-EFE6-41C6-810A-92C82C8D656C}"/>
    <hyperlink ref="J65" r:id="rId51" xr:uid="{7023D527-6556-45E5-8550-1DEA4F87551C}"/>
    <hyperlink ref="J114" r:id="rId52" xr:uid="{75F7D918-8839-402F-BE3C-86249D76C392}"/>
    <hyperlink ref="J115" r:id="rId53" xr:uid="{173A8CF7-4934-442F-8D04-F795D87E56BF}"/>
    <hyperlink ref="J4" r:id="rId54" xr:uid="{62825BA0-E16D-419A-9543-C1E179A93099}"/>
    <hyperlink ref="J2" r:id="rId55" xr:uid="{8AB935B4-B8C2-41DE-A3A9-8AAA1FD21B55}"/>
    <hyperlink ref="J108" r:id="rId56" xr:uid="{207B04D8-7A41-46F4-9DC7-EAA0C66624E8}"/>
    <hyperlink ref="I57" r:id="rId57" xr:uid="{322128B0-34EC-48AA-B4D8-7E0764570791}"/>
    <hyperlink ref="J57" r:id="rId58" xr:uid="{FD63D110-F7A0-44B1-B93D-ACC9DB85BE30}"/>
    <hyperlink ref="J95" r:id="rId59" xr:uid="{42122E3C-351F-4FA7-A5F1-40AC41D94083}"/>
    <hyperlink ref="I141" r:id="rId60" xr:uid="{DDD881F9-3B0C-4AFD-969A-B979CABF8647}"/>
    <hyperlink ref="J49" r:id="rId61" xr:uid="{EE54372F-9F30-43C6-AE4D-A2C5DBEBDE9D}"/>
    <hyperlink ref="J92" r:id="rId62" xr:uid="{33BD5DBC-E8AD-4511-90DE-AC8AEB5E4030}"/>
    <hyperlink ref="J75" r:id="rId63" xr:uid="{81D6B85C-67B9-4C86-BEBF-2345C0F91813}"/>
    <hyperlink ref="J6" r:id="rId64" xr:uid="{72E8F9CA-FCFA-45B2-AB0F-FF4EE8F6E6EF}"/>
    <hyperlink ref="J136" r:id="rId65" xr:uid="{DEF7E3FD-5A3D-4BC0-8888-A24D50CEB930}"/>
    <hyperlink ref="J137" r:id="rId66" xr:uid="{D42633DD-2B20-49E5-9CDC-0513C54007EA}"/>
    <hyperlink ref="I137" r:id="rId67" xr:uid="{F081E52D-CE8F-439C-886F-19A40589BF88}"/>
    <hyperlink ref="J126" r:id="rId68" xr:uid="{614AEEBB-ABC6-4A02-9B87-A5AF30EEAF82}"/>
    <hyperlink ref="J119" r:id="rId69" xr:uid="{780407AA-C704-4BF9-A53E-F24B27CC679F}"/>
    <hyperlink ref="I53" r:id="rId70" xr:uid="{F26884ED-DC5B-4839-BF01-AF5F2D49FD43}"/>
    <hyperlink ref="J53" r:id="rId71" xr:uid="{3411578A-70B5-497C-B3FD-DAA2EE907EE8}"/>
    <hyperlink ref="J62" r:id="rId72" xr:uid="{77634F59-0B73-479B-A84B-113C6A326CD0}"/>
    <hyperlink ref="I62" r:id="rId73" xr:uid="{FC5CF3E5-7C43-4D0C-BBE7-17883B260E6B}"/>
    <hyperlink ref="J127" r:id="rId74" xr:uid="{207D0FBB-2484-453D-9B80-D056AA3F2F64}"/>
    <hyperlink ref="I127" r:id="rId75" xr:uid="{413864C0-219E-444D-8142-1064E5D206B7}"/>
    <hyperlink ref="J16" r:id="rId76" xr:uid="{067BF52E-476E-4E6A-A3DA-772A26E5A5B1}"/>
    <hyperlink ref="J12" r:id="rId77" xr:uid="{D6583B49-7449-4AE3-AD80-2F318EC3F661}"/>
    <hyperlink ref="J22" r:id="rId78" xr:uid="{3C0DB827-F418-438E-9DFF-A26DAE34DAD9}"/>
    <hyperlink ref="J59" r:id="rId79" xr:uid="{2D0CFDC3-2450-4F65-A1D8-87107AD7736B}"/>
    <hyperlink ref="J71" r:id="rId80" xr:uid="{A14347EE-DAA3-4C38-8651-21534C003DDF}"/>
    <hyperlink ref="I71" r:id="rId81" xr:uid="{4B8E0711-2389-47A7-AA75-C3E83DD21BEE}"/>
    <hyperlink ref="J100" r:id="rId82" xr:uid="{1B3DF884-1802-4A05-B270-52D79B8317D2}"/>
    <hyperlink ref="J82" r:id="rId83" xr:uid="{4719C62C-3D4C-4675-8C49-627AEDFD476B}"/>
    <hyperlink ref="I82" r:id="rId84" xr:uid="{8D8C5BFC-C05F-4220-9431-2D12A39FF292}"/>
    <hyperlink ref="J133" r:id="rId85" xr:uid="{32CDA0C7-413B-461A-AB6C-69540B3F3153}"/>
    <hyperlink ref="I133" r:id="rId86" xr:uid="{A65EE0DD-D345-473B-A28E-E80F0360D34B}"/>
    <hyperlink ref="J128" r:id="rId87" xr:uid="{6284E6A9-9B79-4614-8753-4101530CA246}"/>
    <hyperlink ref="J130" r:id="rId88" xr:uid="{4748B311-132F-4A5A-893F-DB49324684C3}"/>
    <hyperlink ref="J129" r:id="rId89" xr:uid="{947CA0C9-1C30-461C-8C6E-B2B157FC1063}"/>
    <hyperlink ref="J131" r:id="rId90" xr:uid="{9AE03C64-1138-4CEB-838A-4D5FB05E0EFC}"/>
    <hyperlink ref="J132" r:id="rId91" xr:uid="{E4CB3514-63C6-489C-ACC5-08841EEA5501}"/>
    <hyperlink ref="J111" r:id="rId92" xr:uid="{613E3D26-59C1-41D4-89D0-0E6AA5085FC0}"/>
    <hyperlink ref="I111" r:id="rId93" xr:uid="{C5EFEBD7-9AA9-42EE-9276-33FC834AA444}"/>
    <hyperlink ref="J74" r:id="rId94" xr:uid="{091F0ABE-8678-43D8-AC09-59D3BB133939}"/>
    <hyperlink ref="J8" r:id="rId95" xr:uid="{E690A55E-02E5-4599-99D8-1B8D475067FC}"/>
    <hyperlink ref="J56" r:id="rId96" xr:uid="{EF74FB45-4575-4340-869B-582A252F1126}"/>
    <hyperlink ref="J45" r:id="rId97" xr:uid="{21C55480-8983-4531-A4F8-3C897031EDF5}"/>
    <hyperlink ref="I45" r:id="rId98" xr:uid="{9929BAF5-1D91-48AE-90FE-50C014422131}"/>
    <hyperlink ref="I26" r:id="rId99" xr:uid="{13E5A852-9F34-4571-8432-A68F8AF2D711}"/>
    <hyperlink ref="J20" r:id="rId100" xr:uid="{BD68A84B-3439-460B-9AB5-C1B59D7CB834}"/>
    <hyperlink ref="I20" r:id="rId101" xr:uid="{87B56E72-6122-4626-B203-A16577754262}"/>
    <hyperlink ref="J33" r:id="rId102" xr:uid="{D709103A-1F46-4202-BAA6-B1B387019C5A}"/>
    <hyperlink ref="I33" r:id="rId103" xr:uid="{73955986-974F-43C2-A77A-4FF70F314323}"/>
    <hyperlink ref="J73" r:id="rId104" xr:uid="{D463F052-DD2B-44EE-A301-CB1EE792E4D9}"/>
    <hyperlink ref="I73" r:id="rId105" xr:uid="{D50AFE99-7A9E-46EC-8472-A1DEA68D5F93}"/>
    <hyperlink ref="I135" r:id="rId106" xr:uid="{C6A362C8-6CEF-4DD7-9C25-8497996FC3E3}"/>
    <hyperlink ref="J135" r:id="rId107" xr:uid="{FA1528A2-CBED-4F26-9C56-F95022DF5206}"/>
    <hyperlink ref="J105" r:id="rId108" xr:uid="{D3584596-A293-48EE-BF63-499522A07888}"/>
    <hyperlink ref="I105" r:id="rId109" xr:uid="{AAB58CC7-ABF8-4B41-A2B1-261AED4206A2}"/>
    <hyperlink ref="J3" r:id="rId110" xr:uid="{8714F632-5669-408D-8304-B82E269E9DC1}"/>
    <hyperlink ref="J19" r:id="rId111" xr:uid="{D27B052A-91B2-45B7-903F-33878FD285FA}"/>
    <hyperlink ref="I3" r:id="rId112" xr:uid="{A2137F83-9950-4B33-BD6D-E6709B8A260A}"/>
    <hyperlink ref="I19" r:id="rId113" xr:uid="{537ABF22-8198-423B-88DB-7A507A21C16D}"/>
    <hyperlink ref="I64" r:id="rId114" xr:uid="{6E15DFBE-F62B-4264-A04E-623108063E0C}"/>
    <hyperlink ref="J64" r:id="rId115" xr:uid="{BFA2F93E-1F5F-4C63-8068-54A64EDA0D6C}"/>
    <hyperlink ref="J9" r:id="rId116" xr:uid="{FC624ACD-BE1B-4673-941A-B4CBD75150EC}"/>
    <hyperlink ref="J15" r:id="rId117" xr:uid="{9795E661-40AE-4886-85A6-090A7731B4B2}"/>
    <hyperlink ref="J89" r:id="rId118" xr:uid="{9764C042-1265-4743-84C1-1907CDCFFE07}"/>
    <hyperlink ref="I89" r:id="rId119" xr:uid="{16723D57-B844-48B5-B15D-51E8E1C6A477}"/>
    <hyperlink ref="J35" r:id="rId120" xr:uid="{7026A959-91EA-4C11-B782-7F5904049DB6}"/>
    <hyperlink ref="I35" r:id="rId121" display="deafcan@deafcan.org" xr:uid="{1407DC3F-2377-4EBA-B351-DA3774CD476D}"/>
    <hyperlink ref="J24" r:id="rId122" xr:uid="{4DF6473E-5FE6-41DA-85E0-7BA741AB2796}"/>
    <hyperlink ref="I24" r:id="rId123" display="info@cacdhh.org" xr:uid="{6328202E-FFA0-470E-B68D-A0996DDBE252}"/>
    <hyperlink ref="I139" r:id="rId124" xr:uid="{5955F209-846E-4592-A57B-29C75433189E}"/>
    <hyperlink ref="J139" r:id="rId125" xr:uid="{C1AC7E97-198F-43E3-A31F-BEDBD64F9AF3}"/>
    <hyperlink ref="J7" r:id="rId126" xr:uid="{AB8304F9-4790-4B18-A961-FD7F5FFC7313}"/>
    <hyperlink ref="I138" r:id="rId127" xr:uid="{30FA5EC3-7056-44AC-AD8A-DDC4B159ADE2}"/>
    <hyperlink ref="J138" r:id="rId128" xr:uid="{0C4A6476-BA7A-4EF3-8F15-6C4B18288761}"/>
    <hyperlink ref="J76" r:id="rId129" xr:uid="{7DD440DA-5097-4EC3-89EF-5889FF81DEB4}"/>
    <hyperlink ref="I99" r:id="rId130" xr:uid="{8ABD6C61-C19A-4276-AC06-A8A49A2F91AD}"/>
    <hyperlink ref="I98" r:id="rId131" xr:uid="{5A0E4B62-DA7C-4DEA-B22C-1FFE0BBA30B4}"/>
    <hyperlink ref="I125" r:id="rId132" display="info@taps.org" xr:uid="{30FB1B1A-1D91-4F5D-8D30-4F7DC5F9CA13}"/>
    <hyperlink ref="J125" r:id="rId133" xr:uid="{B3045863-B31F-4C69-B266-6A8BA5E5434E}"/>
    <hyperlink ref="J23" r:id="rId134" xr:uid="{5188739A-7C30-4E02-8F34-C0661357D3BE}"/>
    <hyperlink ref="I94" r:id="rId135" xr:uid="{2A79BAFB-12F0-4575-9B7C-1340B046B868}"/>
    <hyperlink ref="J140" r:id="rId136" xr:uid="{865C3B09-4511-419E-B0CE-A8EBF8396071}"/>
    <hyperlink ref="I140" r:id="rId137" xr:uid="{7E2E06A0-C293-4B81-9D52-02766FC4EA92}"/>
    <hyperlink ref="J123" r:id="rId138" xr:uid="{416D21F7-3DE0-42EE-A4E8-700B8E460FD9}"/>
    <hyperlink ref="J38" r:id="rId139" xr:uid="{B3D33C4F-330D-474A-BF06-6A46D701B27D}"/>
    <hyperlink ref="I38" r:id="rId140" xr:uid="{04FE727C-98FF-4310-A92F-468DA32F3C18}"/>
    <hyperlink ref="J72" r:id="rId141" xr:uid="{DD2FAB89-3430-4452-8E3C-DECB8C1AB1A1}"/>
    <hyperlink ref="I72" r:id="rId142" xr:uid="{8FC13E07-C994-4DB2-91C1-CCE2C8DE6507}"/>
    <hyperlink ref="J102" r:id="rId143" xr:uid="{0758066C-AFED-46C2-89E7-D9C968165794}"/>
    <hyperlink ref="J28" r:id="rId144" xr:uid="{CC341CB0-AD04-4814-9935-CD67328C5BA3}"/>
    <hyperlink ref="I124" r:id="rId145" xr:uid="{75B397B6-DD02-4C3A-BE95-658BF7FFF8BB}"/>
    <hyperlink ref="J124" r:id="rId146" xr:uid="{55919764-BC50-4B25-9312-D5B9E664CB04}"/>
    <hyperlink ref="J46" r:id="rId147" xr:uid="{9386A304-0CF7-486C-A15A-3A7B2388029F}"/>
    <hyperlink ref="J11" r:id="rId148" xr:uid="{03E52699-FF12-4629-8788-53178A9570C3}"/>
    <hyperlink ref="I11" r:id="rId149" xr:uid="{96ADB3AA-AC57-4389-9F34-AB2F14264177}"/>
    <hyperlink ref="I80" r:id="rId150" xr:uid="{2636B7C4-5A30-4BD1-AB4F-26D3DA25FE3E}"/>
    <hyperlink ref="J80" r:id="rId151" xr:uid="{7A7BE8E5-1DCE-452C-989D-7AADD91E5535}"/>
    <hyperlink ref="I70" r:id="rId152" display="ckrumback@mercyed.net" xr:uid="{AFC6DCDC-EC83-4DF7-A873-FB4E3FF66DD6}"/>
    <hyperlink ref="J70" r:id="rId153" display="https://www.mercyed.net/" xr:uid="{14C3ED82-8CFA-4405-8AC5-4F80C2B0708A}"/>
    <hyperlink ref="I143" r:id="rId154" xr:uid="{B2453304-0F28-4B28-8659-D5BBD5CF952D}"/>
    <hyperlink ref="J143" r:id="rId155" xr:uid="{6BC5133C-3F0E-4CB4-B732-5CF9FD4682FF}"/>
    <hyperlink ref="J10" r:id="rId156" xr:uid="{F3599E3A-4081-4C41-B43B-9BBEB91B3AD9}"/>
    <hyperlink ref="I10" r:id="rId157" xr:uid="{9DFAB3D9-F93E-4F59-8881-9092633024DD}"/>
    <hyperlink ref="I18" r:id="rId158" xr:uid="{571D7A1D-11EB-4B5A-9529-601097C7D618}"/>
    <hyperlink ref="J66" r:id="rId159" xr:uid="{564B0757-DEF2-40F8-AD55-A1460136C89B}"/>
    <hyperlink ref="J18" r:id="rId160" xr:uid="{94E4AC20-3711-4B85-B089-CEE867BEE808}"/>
    <hyperlink ref="I66" r:id="rId161" xr:uid="{B96F2AA9-7795-439B-8E7A-33C04DEA48C3}"/>
    <hyperlink ref="J63" r:id="rId162" xr:uid="{68C44F63-4AC4-4957-B939-8C7464BED321}"/>
    <hyperlink ref="J39" r:id="rId163" xr:uid="{EB36D691-4DA4-43D5-9814-85F7B67F21EF}"/>
    <hyperlink ref="I39" r:id="rId164" xr:uid="{1955E011-8820-405C-B7E1-BA011F60E275}"/>
    <hyperlink ref="J48" r:id="rId165" xr:uid="{C5E6E005-6D51-4843-BE6E-AD98CD83EF7A}"/>
    <hyperlink ref="I142" r:id="rId166" xr:uid="{01DA76BA-F285-44E0-B72E-FDC3A858C1ED}"/>
    <hyperlink ref="I106" r:id="rId167" xr:uid="{5B6EF99C-8E43-4059-9040-D3D793E101CB}"/>
    <hyperlink ref="J106" r:id="rId168" xr:uid="{2328D9D9-3A5F-44B0-908A-D69BDA77842F}"/>
    <hyperlink ref="J121" r:id="rId169" xr:uid="{6B4ADFC0-615A-4C0C-862B-5BA364B86A59}"/>
    <hyperlink ref="I17" r:id="rId170" xr:uid="{0F4987CE-BD2C-488F-A8CF-0CC5A81A38D8}"/>
    <hyperlink ref="J17" r:id="rId171" xr:uid="{DE3ACC64-9BAC-4C9B-ABAB-D065AA8A2BC2}"/>
    <hyperlink ref="J96" r:id="rId172" xr:uid="{E3161B1C-16DF-4B6D-B406-B69C916F048F}"/>
    <hyperlink ref="J13" r:id="rId173" xr:uid="{FBDDDF29-42BA-477F-A889-9B21DF982081}"/>
    <hyperlink ref="I5" r:id="rId174" xr:uid="{E45D56A9-713F-443C-BFDB-EDB108C0ABA0}"/>
    <hyperlink ref="J5" r:id="rId175" display="https://www.ageways.org/" xr:uid="{6F921EAF-3887-4066-9B8F-671D92A249D4}"/>
    <hyperlink ref="J78" r:id="rId176" xr:uid="{BDA50594-5689-4A09-937A-E97545F53AFF}"/>
    <hyperlink ref="J42" r:id="rId177" xr:uid="{6053488D-9B90-4885-A53F-DF0693009B5F}"/>
  </hyperlinks>
  <pageMargins left="0.25" right="0.25" top="0.75" bottom="0.75" header="0.3" footer="0.3"/>
  <pageSetup fitToHeight="0" orientation="landscape" horizontalDpi="300" verticalDpi="300"/>
  <legacyDrawing r:id="rId17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st xmlns="2b120bd9-9655-4366-910e-ec57025743ff">Enter Choice #1</test>
    <TaxCatchAll xmlns="ba0ee0ff-9c4f-4d1c-b9f4-9f7d9994c2b4" xsi:nil="true"/>
    <lcf76f155ced4ddcb4097134ff3c332f xmlns="2b120bd9-9655-4366-910e-ec57025743f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DC624A066BAC4E87CD62C227AF743F" ma:contentTypeVersion="18" ma:contentTypeDescription="Create a new document." ma:contentTypeScope="" ma:versionID="c647c4d7c15a4ea4572c2441304473f8">
  <xsd:schema xmlns:xsd="http://www.w3.org/2001/XMLSchema" xmlns:xs="http://www.w3.org/2001/XMLSchema" xmlns:p="http://schemas.microsoft.com/office/2006/metadata/properties" xmlns:ns2="2b120bd9-9655-4366-910e-ec57025743ff" xmlns:ns3="ba0ee0ff-9c4f-4d1c-b9f4-9f7d9994c2b4" targetNamespace="http://schemas.microsoft.com/office/2006/metadata/properties" ma:root="true" ma:fieldsID="8bb415dd7512054fdb6f225141997e92" ns2:_="" ns3:_="">
    <xsd:import namespace="2b120bd9-9655-4366-910e-ec57025743ff"/>
    <xsd:import namespace="ba0ee0ff-9c4f-4d1c-b9f4-9f7d9994c2b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test"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120bd9-9655-4366-910e-ec57025743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test" ma:index="12" nillable="true" ma:displayName="test" ma:default="Enter Choice #1" ma:internalName="test">
      <xsd:simpleType>
        <xsd:restriction base="dms:Unknown">
          <xsd:enumeration value="Enter Choice #1"/>
          <xsd:enumeration value="Enter Choice #2"/>
          <xsd:enumeration value="Enter Choice #3"/>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b159747-607a-4688-9a6d-ee3259a6efb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0ee0ff-9c4f-4d1c-b9f4-9f7d9994c2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1115370b-4594-4c65-93d7-9ccd5d895bf3}" ma:internalName="TaxCatchAll" ma:showField="CatchAllData" ma:web="ba0ee0ff-9c4f-4d1c-b9f4-9f7d9994c2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0CCE64-E561-4391-83E0-F6D92BF532FA}">
  <ds:schemaRefs>
    <ds:schemaRef ds:uri="http://schemas.microsoft.com/office/2006/metadata/properties"/>
    <ds:schemaRef ds:uri="http://schemas.microsoft.com/office/infopath/2007/PartnerControls"/>
    <ds:schemaRef ds:uri="2b120bd9-9655-4366-910e-ec57025743ff"/>
    <ds:schemaRef ds:uri="ba0ee0ff-9c4f-4d1c-b9f4-9f7d9994c2b4"/>
  </ds:schemaRefs>
</ds:datastoreItem>
</file>

<file path=customXml/itemProps2.xml><?xml version="1.0" encoding="utf-8"?>
<ds:datastoreItem xmlns:ds="http://schemas.openxmlformats.org/officeDocument/2006/customXml" ds:itemID="{A937FA62-DEBA-462E-972B-3F14D8D0C5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120bd9-9655-4366-910e-ec57025743ff"/>
    <ds:schemaRef ds:uri="ba0ee0ff-9c4f-4d1c-b9f4-9f7d9994c2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CEEE0A-7E57-4E94-A862-226624D4F9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START</vt:lpstr>
      <vt:lpstr>Master List Resources&amp;Referrals</vt:lpstr>
      <vt:lpstr>Grief &amp; Trauma Counselors</vt:lpstr>
      <vt:lpstr>Police &amp; First Responders</vt:lpstr>
      <vt:lpstr>BooksDocs&amp;Podcasts</vt:lpstr>
      <vt:lpstr>Food, Low-Income Resources</vt:lpstr>
      <vt:lpstr>Female Resources</vt:lpstr>
      <vt:lpstr>Domestic Violence</vt:lpstr>
      <vt:lpstr>LGBTQIA+</vt:lpstr>
      <vt:lpstr>Disabilities</vt:lpstr>
      <vt:lpstr>Senior Advocacy &amp; Services</vt:lpstr>
      <vt:lpstr>Suicide Prevention</vt:lpstr>
      <vt:lpstr>Social Services</vt:lpstr>
      <vt:lpstr>Youth Mental Health &amp; Resources</vt:lpstr>
      <vt:lpstr>Mental Health</vt:lpstr>
      <vt:lpstr>Cancer Support</vt:lpstr>
      <vt:lpstr>Substance Use</vt:lpstr>
      <vt:lpstr>Rebranded or Relocated</vt:lpstr>
      <vt:lpstr>Master List R&amp;R By 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Updates In-Progress by Brynn</dc:description>
  <cp:lastModifiedBy/>
  <cp:revision>1</cp:revision>
  <dcterms:created xsi:type="dcterms:W3CDTF">2025-02-05T16:49:07Z</dcterms:created>
  <dcterms:modified xsi:type="dcterms:W3CDTF">2025-09-08T13:38:16Z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0x01010033DC624A066BAC4E87CD62C227AF743F</vt:lpwstr>
  </property>
  <property fmtid="{D5CDD505-2E9C-101B-9397-08002B2CF9AE}" pid="3" name="MediaServiceImageTags">
    <vt:lpwstr/>
  </property>
</Properties>
</file>